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00" yWindow="6160" windowWidth="23260" windowHeight="12580" activeTab="0"/>
  </bookViews>
  <sheets>
    <sheet name="申込フォーム" sheetId="1" r:id="rId1"/>
  </sheets>
  <definedNames/>
  <calcPr fullCalcOnLoad="1"/>
</workbook>
</file>

<file path=xl/sharedStrings.xml><?xml version="1.0" encoding="utf-8"?>
<sst xmlns="http://schemas.openxmlformats.org/spreadsheetml/2006/main" count="112" uniqueCount="106">
  <si>
    <t>代表者(申込者)情報</t>
  </si>
  <si>
    <t>大学名またはクラブ名</t>
  </si>
  <si>
    <t>代表者(申込者)氏名</t>
  </si>
  <si>
    <t>電話番号</t>
  </si>
  <si>
    <t>振込・振替総額(円)</t>
  </si>
  <si>
    <t>例</t>
  </si>
  <si>
    <t>希望しない</t>
  </si>
  <si>
    <t>学生</t>
  </si>
  <si>
    <t>E-mailアドレス</t>
  </si>
  <si>
    <t>振込・振替人名義</t>
  </si>
  <si>
    <t>合計参加人数(人)</t>
  </si>
  <si>
    <t>E-cardレンタル</t>
  </si>
  <si>
    <t>男性</t>
  </si>
  <si>
    <t>My E-card</t>
  </si>
  <si>
    <t>・　参加クラス及び参加費について、詳しくは要項2をご覧ください。</t>
  </si>
  <si>
    <t>プログラム郵送費</t>
  </si>
  <si>
    <t>振込・振替金融機関及び支店名</t>
  </si>
  <si>
    <t>列1</t>
  </si>
  <si>
    <t>性別</t>
  </si>
  <si>
    <t>E-card</t>
  </si>
  <si>
    <t>プログラム郵送</t>
  </si>
  <si>
    <t>ふりがな</t>
  </si>
  <si>
    <t>一般</t>
  </si>
  <si>
    <t>成績郵送費</t>
  </si>
  <si>
    <t>・　記載に漏れや間違いがないかご確認の上、E-mailに添付してお送りください。</t>
  </si>
  <si>
    <t>例</t>
  </si>
  <si>
    <t>希望する</t>
  </si>
  <si>
    <t>希望しない</t>
  </si>
  <si>
    <t>学生</t>
  </si>
  <si>
    <t>レンタル</t>
  </si>
  <si>
    <t>女性</t>
  </si>
  <si>
    <t>MA</t>
  </si>
  <si>
    <t>参加区分</t>
  </si>
  <si>
    <t>参加クラス</t>
  </si>
  <si>
    <t>〈注意事項〉</t>
  </si>
  <si>
    <t>対象者</t>
  </si>
  <si>
    <t>参加クラス</t>
  </si>
  <si>
    <t>参加区分</t>
  </si>
  <si>
    <t>所属</t>
  </si>
  <si>
    <t>My E-card
番号</t>
  </si>
  <si>
    <t>生年月日</t>
  </si>
  <si>
    <t>成績郵送</t>
  </si>
  <si>
    <t>番号</t>
  </si>
  <si>
    <t>MA</t>
  </si>
  <si>
    <t>一定　皇子</t>
  </si>
  <si>
    <t>二定　我利波</t>
  </si>
  <si>
    <t>いってい　おうじ</t>
  </si>
  <si>
    <t>にてい　がりば</t>
  </si>
  <si>
    <t>三定　丹波</t>
  </si>
  <si>
    <t>さんてい　たんば</t>
  </si>
  <si>
    <t>滋賀県大津市皇子が丘1丁目</t>
  </si>
  <si>
    <t>滋賀県高島市鹿ケ瀬９８７−１</t>
  </si>
  <si>
    <t>京都府船井郡京丹波町曽根崩下代110番地7</t>
  </si>
  <si>
    <t>0771-82-0300</t>
  </si>
  <si>
    <t>0740-37-0744</t>
  </si>
  <si>
    <t xml:space="preserve"> 077-528-2784</t>
  </si>
  <si>
    <t>・　以下の薄緑色の欄は関係する欄の必要事項入力で、自動計算されます。</t>
  </si>
  <si>
    <t>プリンスOLC</t>
  </si>
  <si>
    <t>巨人大学OLC</t>
  </si>
  <si>
    <t>丹波OLC</t>
  </si>
  <si>
    <t>2018年度 関西学生オリエンテーリング連盟第３回定例戦 申込フォーム</t>
  </si>
  <si>
    <t>一般</t>
  </si>
  <si>
    <t>高校生以下</t>
  </si>
  <si>
    <t>WA</t>
  </si>
  <si>
    <t>MAS</t>
  </si>
  <si>
    <t>WAS</t>
  </si>
  <si>
    <t>WAS</t>
  </si>
  <si>
    <t>B</t>
  </si>
  <si>
    <t>男子</t>
  </si>
  <si>
    <t>女子</t>
  </si>
  <si>
    <t>男子短め</t>
  </si>
  <si>
    <t>女子短め</t>
  </si>
  <si>
    <t>中級者</t>
  </si>
  <si>
    <t>N</t>
  </si>
  <si>
    <t>G</t>
  </si>
  <si>
    <t>G</t>
  </si>
  <si>
    <t>初心者</t>
  </si>
  <si>
    <t>参加費（スコアＯ含む）</t>
  </si>
  <si>
    <t>日本学連賛助会員</t>
  </si>
  <si>
    <t>グループ（参加費はグループ毎）</t>
  </si>
  <si>
    <t>（Ｇクラスの方のみ）
地図追加購入枚数</t>
  </si>
  <si>
    <t>電話番号
（Ｇクラスの方は代表者のみ）</t>
  </si>
  <si>
    <t>住所
（Ｇクラスの方は代表者のみ）</t>
  </si>
  <si>
    <t>備考
（Ｇクラスの方はグループ編成）</t>
  </si>
  <si>
    <t>三定　丹後/三定　但馬</t>
  </si>
  <si>
    <t>氏名
（Ｇクラスの方は代表者名）</t>
  </si>
  <si>
    <t>参加費合計(円)</t>
  </si>
  <si>
    <t>↓自動記入欄です</t>
  </si>
  <si>
    <t>〈注意事項〉</t>
  </si>
  <si>
    <r>
      <t>・　以下の黄字</t>
    </r>
    <r>
      <rPr>
        <sz val="11"/>
        <color indexed="8"/>
        <rFont val="Meiryo UI"/>
        <family val="0"/>
      </rPr>
      <t>の欄については、リストから該当する項目をご選択ください。</t>
    </r>
  </si>
  <si>
    <t>学連登録１年目</t>
  </si>
  <si>
    <t>学連登録１年目</t>
  </si>
  <si>
    <t>・上記の値段は午後のスコア O 参加費も含んでおります.
・学連登録１年目,学生には,関西学連以外の学連に所属する学生も含みます.
・各大学院生の参加区分は,「学生」となります.
・G クラスの地図は 1 グループにつき 1 枚です.追加で必要な方は,受付にて 1 枚 300 円でお渡しいたします.</t>
  </si>
  <si>
    <t>弁当（値段）</t>
  </si>
  <si>
    <t>注文個数</t>
  </si>
  <si>
    <t>小計</t>
  </si>
  <si>
    <t>公園弁当（700円）</t>
  </si>
  <si>
    <t>からあげ弁当（550円）</t>
  </si>
  <si>
    <t>ミックスフライ弁当（550円）</t>
  </si>
  <si>
    <t>トンカツ弁当（550円）</t>
  </si>
  <si>
    <t>和弁当（550円）</t>
  </si>
  <si>
    <t>弁当代合計</t>
  </si>
  <si>
    <t>・　弁当の注文も本フォームにて受け付けます。書き忘れの無いようお願いします。</t>
  </si>
  <si>
    <t>↓自動入力欄です</t>
  </si>
  <si>
    <t>合計参加費(円)　　(弁当代含む）</t>
  </si>
  <si>
    <t>年齢
(2019年4月1日時点)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</si>
</sst>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_);[Red]\(&quot;¥&quot;#,##0\)"/>
  </numFmts>
  <fonts count="72">
    <font>
      <sz val="11"/>
      <color theme="1"/>
      <name val="Calibri"/>
      <family val="0"/>
    </font>
    <font>
      <sz val="12"/>
      <color indexed="8"/>
      <name val="ＭＳ Ｐゴシック"/>
      <family val="0"/>
    </font>
    <font>
      <sz val="6"/>
      <name val="ＭＳ Ｐゴシック"/>
      <family val="0"/>
    </font>
    <font>
      <sz val="11"/>
      <color indexed="8"/>
      <name val="Meiryo UI"/>
      <family val="0"/>
    </font>
    <font>
      <sz val="11"/>
      <name val="Meiryo UI"/>
      <family val="0"/>
    </font>
    <font>
      <b/>
      <sz val="10"/>
      <name val="Meiryo UI"/>
      <family val="0"/>
    </font>
    <font>
      <sz val="11"/>
      <color indexed="9"/>
      <name val="ＭＳ Ｐゴシック"/>
      <family val="0"/>
    </font>
    <font>
      <sz val="11"/>
      <color indexed="10"/>
      <name val="ＭＳ Ｐゴシック"/>
      <family val="0"/>
    </font>
    <font>
      <sz val="11"/>
      <color indexed="17"/>
      <name val="ＭＳ Ｐゴシック"/>
      <family val="0"/>
    </font>
    <font>
      <sz val="18"/>
      <color indexed="8"/>
      <name val="Meiryo UI"/>
      <family val="0"/>
    </font>
    <font>
      <b/>
      <sz val="10"/>
      <color indexed="8"/>
      <name val="Meiryo UI"/>
      <family val="0"/>
    </font>
    <font>
      <b/>
      <sz val="10"/>
      <color indexed="9"/>
      <name val="Meiryo UI"/>
      <family val="0"/>
    </font>
    <font>
      <sz val="14"/>
      <color indexed="10"/>
      <name val="Meiryo UI"/>
      <family val="0"/>
    </font>
    <font>
      <b/>
      <sz val="11"/>
      <color indexed="9"/>
      <name val="Meiryo UI"/>
      <family val="0"/>
    </font>
    <font>
      <sz val="10"/>
      <name val="Meiryo UI"/>
      <family val="0"/>
    </font>
    <font>
      <sz val="10"/>
      <color indexed="9"/>
      <name val="Meiryo UI"/>
      <family val="0"/>
    </font>
    <font>
      <sz val="12"/>
      <color indexed="8"/>
      <name val="Meiryo UI"/>
      <family val="0"/>
    </font>
    <font>
      <b/>
      <sz val="10"/>
      <color indexed="13"/>
      <name val="Meiryo UI"/>
      <family val="0"/>
    </font>
    <font>
      <sz val="22"/>
      <color indexed="8"/>
      <name val="Meiryo UI"/>
      <family val="0"/>
    </font>
    <font>
      <sz val="11"/>
      <color indexed="9"/>
      <name val="Meiryo UI"/>
      <family val="0"/>
    </font>
    <font>
      <sz val="14"/>
      <color indexed="9"/>
      <name val="Meiryo UI"/>
      <family val="0"/>
    </font>
    <font>
      <sz val="16"/>
      <color indexed="9"/>
      <name val="Meiryo UI"/>
      <family val="0"/>
    </font>
    <font>
      <sz val="14"/>
      <color indexed="8"/>
      <name val="Meiryo UI"/>
      <family val="0"/>
    </font>
    <font>
      <sz val="11"/>
      <color indexed="8"/>
      <name val="ＭＳ Ｐゴシック"/>
      <family val="0"/>
    </font>
    <font>
      <sz val="18"/>
      <color indexed="56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sz val="12"/>
      <color indexed="20"/>
      <name val="ＭＳ Ｐゴシック"/>
      <family val="0"/>
    </font>
    <font>
      <sz val="12"/>
      <color indexed="60"/>
      <name val="ＭＳ Ｐゴシック"/>
      <family val="0"/>
    </font>
    <font>
      <sz val="12"/>
      <color indexed="62"/>
      <name val="ＭＳ Ｐゴシック"/>
      <family val="0"/>
    </font>
    <font>
      <b/>
      <sz val="12"/>
      <color indexed="63"/>
      <name val="ＭＳ Ｐゴシック"/>
      <family val="0"/>
    </font>
    <font>
      <b/>
      <sz val="12"/>
      <color indexed="52"/>
      <name val="ＭＳ Ｐゴシック"/>
      <family val="0"/>
    </font>
    <font>
      <sz val="12"/>
      <color indexed="52"/>
      <name val="ＭＳ Ｐゴシック"/>
      <family val="0"/>
    </font>
    <font>
      <b/>
      <sz val="12"/>
      <color indexed="9"/>
      <name val="ＭＳ Ｐゴシック"/>
      <family val="0"/>
    </font>
    <font>
      <sz val="12"/>
      <color indexed="10"/>
      <name val="ＭＳ Ｐゴシック"/>
      <family val="0"/>
    </font>
    <font>
      <i/>
      <sz val="12"/>
      <color indexed="23"/>
      <name val="ＭＳ Ｐゴシック"/>
      <family val="0"/>
    </font>
    <font>
      <b/>
      <sz val="12"/>
      <color indexed="8"/>
      <name val="ＭＳ Ｐゴシック"/>
      <family val="0"/>
    </font>
    <font>
      <sz val="12"/>
      <color indexed="9"/>
      <name val="ＭＳ Ｐゴシック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2"/>
      <color theme="0"/>
      <name val="Calibri"/>
      <family val="0"/>
    </font>
    <font>
      <sz val="12"/>
      <color rgb="FF9C5700"/>
      <name val="Calibri"/>
      <family val="0"/>
    </font>
    <font>
      <sz val="12"/>
      <color rgb="FFFA7D00"/>
      <name val="Calibri"/>
      <family val="0"/>
    </font>
    <font>
      <sz val="12"/>
      <color rgb="FF9C0006"/>
      <name val="Calibri"/>
      <family val="0"/>
    </font>
    <font>
      <b/>
      <sz val="12"/>
      <color rgb="FFFA7D00"/>
      <name val="Calibri"/>
      <family val="0"/>
    </font>
    <font>
      <sz val="12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theme="1"/>
      <name val="Calibri"/>
      <family val="0"/>
    </font>
    <font>
      <b/>
      <sz val="12"/>
      <color rgb="FF3F3F3F"/>
      <name val="Calibri"/>
      <family val="0"/>
    </font>
    <font>
      <i/>
      <sz val="12"/>
      <color rgb="FF7F7F7F"/>
      <name val="Calibri"/>
      <family val="0"/>
    </font>
    <font>
      <sz val="12"/>
      <color rgb="FF3F3F76"/>
      <name val="Calibri"/>
      <family val="0"/>
    </font>
    <font>
      <sz val="11"/>
      <color rgb="FF006100"/>
      <name val="Calibri"/>
      <family val="0"/>
    </font>
    <font>
      <sz val="11"/>
      <color theme="1"/>
      <name val="Meiryo UI"/>
      <family val="0"/>
    </font>
    <font>
      <sz val="18"/>
      <color theme="1"/>
      <name val="Meiryo UI"/>
      <family val="0"/>
    </font>
    <font>
      <b/>
      <sz val="10"/>
      <color theme="1"/>
      <name val="Meiryo UI"/>
      <family val="0"/>
    </font>
    <font>
      <b/>
      <sz val="10"/>
      <color theme="0"/>
      <name val="Meiryo UI"/>
      <family val="0"/>
    </font>
    <font>
      <sz val="14"/>
      <color rgb="FFFF0000"/>
      <name val="Meiryo UI"/>
      <family val="0"/>
    </font>
    <font>
      <sz val="11"/>
      <color rgb="FFFF0000"/>
      <name val="Calibri"/>
      <family val="0"/>
    </font>
    <font>
      <b/>
      <sz val="11"/>
      <color theme="0"/>
      <name val="Meiryo UI"/>
      <family val="0"/>
    </font>
    <font>
      <sz val="12"/>
      <color theme="1"/>
      <name val="Meiryo UI"/>
      <family val="0"/>
    </font>
    <font>
      <sz val="10"/>
      <color theme="0"/>
      <name val="Meiryo UI"/>
      <family val="0"/>
    </font>
    <font>
      <b/>
      <sz val="10"/>
      <color rgb="FFFFFF00"/>
      <name val="Meiryo UI"/>
      <family val="0"/>
    </font>
    <font>
      <sz val="22"/>
      <color theme="1"/>
      <name val="Meiryo UI"/>
      <family val="0"/>
    </font>
    <font>
      <sz val="14"/>
      <color theme="1"/>
      <name val="Meiryo UI"/>
      <family val="0"/>
    </font>
    <font>
      <sz val="16"/>
      <color theme="0"/>
      <name val="Meiryo UI"/>
      <family val="0"/>
    </font>
    <font>
      <sz val="14"/>
      <color theme="0"/>
      <name val="Meiryo UI"/>
      <family val="0"/>
    </font>
    <font>
      <sz val="11"/>
      <color theme="0"/>
      <name val="Meiryo UI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medium"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/>
      <bottom/>
    </border>
    <border>
      <left style="thin">
        <color theme="0" tint="-0.149959996342659"/>
      </left>
      <right/>
      <top/>
      <bottom/>
    </border>
    <border>
      <left/>
      <right/>
      <top/>
      <bottom style="thin">
        <color theme="0" tint="-0.149959996342659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medium">
        <color theme="1"/>
      </top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 diagonalDown="1">
      <left style="medium"/>
      <right style="medium"/>
      <top style="medium"/>
      <bottom/>
      <diagonal style="thin"/>
    </border>
    <border diagonalDown="1">
      <left style="medium"/>
      <right style="medium"/>
      <top/>
      <bottom style="medium"/>
      <diagonal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58">
    <xf numFmtId="0" fontId="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176" fontId="57" fillId="0" borderId="0" xfId="0" applyNumberFormat="1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4" fontId="5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57" fillId="0" borderId="0" xfId="0" applyNumberFormat="1" applyFont="1" applyAlignment="1">
      <alignment horizontal="center" vertical="center"/>
    </xf>
    <xf numFmtId="0" fontId="57" fillId="0" borderId="0" xfId="0" applyFont="1" applyAlignment="1" applyProtection="1">
      <alignment horizontal="center" vertical="center"/>
      <protection locked="0"/>
    </xf>
    <xf numFmtId="14" fontId="57" fillId="0" borderId="0" xfId="0" applyNumberFormat="1" applyFont="1" applyAlignment="1" applyProtection="1">
      <alignment horizontal="center" vertical="center"/>
      <protection locked="0"/>
    </xf>
    <xf numFmtId="0" fontId="59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14" fontId="57" fillId="0" borderId="0" xfId="0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0" fontId="57" fillId="0" borderId="10" xfId="0" applyFont="1" applyBorder="1" applyAlignment="1">
      <alignment vertical="center"/>
    </xf>
    <xf numFmtId="0" fontId="63" fillId="0" borderId="11" xfId="0" applyFont="1" applyBorder="1" applyAlignment="1">
      <alignment vertical="center"/>
    </xf>
    <xf numFmtId="177" fontId="57" fillId="0" borderId="0" xfId="0" applyNumberFormat="1" applyFont="1" applyAlignment="1">
      <alignment horizontal="center" vertical="center" wrapText="1"/>
    </xf>
    <xf numFmtId="49" fontId="57" fillId="0" borderId="0" xfId="0" applyNumberFormat="1" applyFont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0" fontId="63" fillId="0" borderId="0" xfId="0" applyFont="1" applyAlignment="1">
      <alignment vertical="center"/>
    </xf>
    <xf numFmtId="0" fontId="63" fillId="0" borderId="12" xfId="0" applyFont="1" applyBorder="1" applyAlignment="1">
      <alignment vertical="center"/>
    </xf>
    <xf numFmtId="177" fontId="57" fillId="0" borderId="0" xfId="0" applyNumberFormat="1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64" fillId="0" borderId="0" xfId="0" applyFont="1" applyAlignment="1">
      <alignment vertical="center"/>
    </xf>
    <xf numFmtId="177" fontId="57" fillId="0" borderId="15" xfId="0" applyNumberFormat="1" applyFont="1" applyBorder="1" applyAlignment="1">
      <alignment vertical="center"/>
    </xf>
    <xf numFmtId="177" fontId="57" fillId="0" borderId="0" xfId="0" applyNumberFormat="1" applyFont="1" applyAlignment="1">
      <alignment horizontal="right" vertical="center"/>
    </xf>
    <xf numFmtId="177" fontId="57" fillId="0" borderId="16" xfId="0" applyNumberFormat="1" applyFont="1" applyBorder="1" applyAlignment="1">
      <alignment vertical="center"/>
    </xf>
    <xf numFmtId="0" fontId="63" fillId="34" borderId="17" xfId="0" applyFont="1" applyFill="1" applyBorder="1" applyAlignment="1">
      <alignment horizontal="center" vertical="center"/>
    </xf>
    <xf numFmtId="0" fontId="63" fillId="34" borderId="18" xfId="0" applyFont="1" applyFill="1" applyBorder="1" applyAlignment="1">
      <alignment horizontal="center" vertical="center"/>
    </xf>
    <xf numFmtId="176" fontId="63" fillId="34" borderId="18" xfId="0" applyNumberFormat="1" applyFont="1" applyFill="1" applyBorder="1" applyAlignment="1">
      <alignment horizontal="center" vertical="center"/>
    </xf>
    <xf numFmtId="0" fontId="63" fillId="34" borderId="19" xfId="0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/>
    </xf>
    <xf numFmtId="0" fontId="60" fillId="35" borderId="21" xfId="0" applyFont="1" applyFill="1" applyBorder="1" applyAlignment="1">
      <alignment horizontal="center" vertical="center" wrapText="1"/>
    </xf>
    <xf numFmtId="0" fontId="59" fillId="34" borderId="21" xfId="0" applyFont="1" applyFill="1" applyBorder="1" applyAlignment="1">
      <alignment horizontal="center" vertical="center"/>
    </xf>
    <xf numFmtId="0" fontId="65" fillId="35" borderId="21" xfId="0" applyFont="1" applyFill="1" applyBorder="1" applyAlignment="1">
      <alignment horizontal="center" vertical="center"/>
    </xf>
    <xf numFmtId="0" fontId="59" fillId="35" borderId="22" xfId="0" applyFont="1" applyFill="1" applyBorder="1" applyAlignment="1">
      <alignment horizontal="center" vertical="center"/>
    </xf>
    <xf numFmtId="0" fontId="59" fillId="35" borderId="22" xfId="0" applyFont="1" applyFill="1" applyBorder="1" applyAlignment="1">
      <alignment horizontal="center" vertical="center" wrapText="1"/>
    </xf>
    <xf numFmtId="0" fontId="60" fillId="35" borderId="23" xfId="0" applyFont="1" applyFill="1" applyBorder="1" applyAlignment="1">
      <alignment horizontal="center" vertical="center" wrapText="1"/>
    </xf>
    <xf numFmtId="0" fontId="60" fillId="35" borderId="22" xfId="0" applyFont="1" applyFill="1" applyBorder="1" applyAlignment="1">
      <alignment horizontal="center" vertical="center" wrapText="1"/>
    </xf>
    <xf numFmtId="0" fontId="66" fillId="35" borderId="21" xfId="0" applyFont="1" applyFill="1" applyBorder="1" applyAlignment="1">
      <alignment horizontal="center" vertical="center"/>
    </xf>
    <xf numFmtId="176" fontId="5" fillId="36" borderId="22" xfId="0" applyNumberFormat="1" applyFont="1" applyFill="1" applyBorder="1" applyAlignment="1">
      <alignment horizontal="center" vertical="center"/>
    </xf>
    <xf numFmtId="0" fontId="14" fillId="37" borderId="21" xfId="0" applyFont="1" applyFill="1" applyBorder="1" applyAlignment="1">
      <alignment horizontal="center" vertical="center" wrapText="1"/>
    </xf>
    <xf numFmtId="0" fontId="4" fillId="37" borderId="24" xfId="0" applyFont="1" applyFill="1" applyBorder="1" applyAlignment="1">
      <alignment horizontal="center" vertical="center"/>
    </xf>
    <xf numFmtId="0" fontId="4" fillId="37" borderId="25" xfId="0" applyFont="1" applyFill="1" applyBorder="1" applyAlignment="1">
      <alignment horizontal="center" vertical="center"/>
    </xf>
    <xf numFmtId="0" fontId="4" fillId="37" borderId="26" xfId="0" applyFont="1" applyFill="1" applyBorder="1" applyAlignment="1">
      <alignment horizontal="center" vertical="center"/>
    </xf>
    <xf numFmtId="0" fontId="57" fillId="37" borderId="27" xfId="0" applyFont="1" applyFill="1" applyBorder="1" applyAlignment="1">
      <alignment horizontal="center" vertical="center"/>
    </xf>
    <xf numFmtId="0" fontId="57" fillId="37" borderId="28" xfId="0" applyFont="1" applyFill="1" applyBorder="1" applyAlignment="1">
      <alignment horizontal="center" vertical="center"/>
    </xf>
    <xf numFmtId="0" fontId="57" fillId="37" borderId="29" xfId="0" applyFont="1" applyFill="1" applyBorder="1" applyAlignment="1">
      <alignment horizontal="center" vertical="center"/>
    </xf>
    <xf numFmtId="0" fontId="67" fillId="0" borderId="0" xfId="0" applyFont="1" applyAlignment="1">
      <alignment horizontal="left" vertical="center"/>
    </xf>
    <xf numFmtId="0" fontId="66" fillId="34" borderId="22" xfId="0" applyFont="1" applyFill="1" applyBorder="1" applyAlignment="1">
      <alignment horizontal="center" vertical="center"/>
    </xf>
    <xf numFmtId="0" fontId="66" fillId="35" borderId="22" xfId="0" applyFont="1" applyFill="1" applyBorder="1" applyAlignment="1">
      <alignment horizontal="center" vertical="center"/>
    </xf>
    <xf numFmtId="0" fontId="57" fillId="38" borderId="30" xfId="0" applyFont="1" applyFill="1" applyBorder="1" applyAlignment="1">
      <alignment horizontal="center" vertical="center"/>
    </xf>
    <xf numFmtId="0" fontId="57" fillId="38" borderId="31" xfId="0" applyFont="1" applyFill="1" applyBorder="1" applyAlignment="1">
      <alignment horizontal="center" vertical="center"/>
    </xf>
    <xf numFmtId="0" fontId="63" fillId="34" borderId="32" xfId="35" applyFont="1" applyFill="1" applyBorder="1" applyAlignment="1">
      <alignment horizontal="center" vertical="center"/>
    </xf>
    <xf numFmtId="0" fontId="63" fillId="34" borderId="33" xfId="35" applyFont="1" applyFill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4" fillId="37" borderId="34" xfId="0" applyFont="1" applyFill="1" applyBorder="1" applyAlignment="1">
      <alignment horizontal="center" vertical="center"/>
    </xf>
    <xf numFmtId="0" fontId="64" fillId="37" borderId="35" xfId="0" applyFont="1" applyFill="1" applyBorder="1" applyAlignment="1">
      <alignment horizontal="center" vertical="center"/>
    </xf>
    <xf numFmtId="5" fontId="4" fillId="0" borderId="36" xfId="0" applyNumberFormat="1" applyFont="1" applyBorder="1" applyAlignment="1">
      <alignment horizontal="center" vertical="center"/>
    </xf>
    <xf numFmtId="5" fontId="4" fillId="0" borderId="37" xfId="0" applyNumberFormat="1" applyFont="1" applyBorder="1" applyAlignment="1">
      <alignment horizontal="center" vertical="center"/>
    </xf>
    <xf numFmtId="0" fontId="68" fillId="37" borderId="38" xfId="0" applyFont="1" applyFill="1" applyBorder="1" applyAlignment="1">
      <alignment horizontal="center" vertical="center"/>
    </xf>
    <xf numFmtId="0" fontId="68" fillId="37" borderId="39" xfId="0" applyFont="1" applyFill="1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5" fontId="4" fillId="0" borderId="41" xfId="0" applyNumberFormat="1" applyFont="1" applyBorder="1" applyAlignment="1">
      <alignment horizontal="center" vertical="center"/>
    </xf>
    <xf numFmtId="0" fontId="68" fillId="37" borderId="42" xfId="0" applyFont="1" applyFill="1" applyBorder="1" applyAlignment="1">
      <alignment horizontal="center" vertical="center"/>
    </xf>
    <xf numFmtId="0" fontId="57" fillId="0" borderId="43" xfId="0" applyFont="1" applyBorder="1" applyAlignment="1">
      <alignment horizontal="center" vertical="center"/>
    </xf>
    <xf numFmtId="5" fontId="4" fillId="0" borderId="44" xfId="0" applyNumberFormat="1" applyFont="1" applyBorder="1" applyAlignment="1">
      <alignment horizontal="center" vertical="center"/>
    </xf>
    <xf numFmtId="0" fontId="69" fillId="34" borderId="38" xfId="0" applyFont="1" applyFill="1" applyBorder="1" applyAlignment="1">
      <alignment horizontal="center" vertical="center"/>
    </xf>
    <xf numFmtId="0" fontId="69" fillId="34" borderId="45" xfId="0" applyFont="1" applyFill="1" applyBorder="1" applyAlignment="1">
      <alignment horizontal="center" vertical="center"/>
    </xf>
    <xf numFmtId="0" fontId="70" fillId="34" borderId="46" xfId="0" applyFont="1" applyFill="1" applyBorder="1" applyAlignment="1">
      <alignment horizontal="center" vertical="center"/>
    </xf>
    <xf numFmtId="0" fontId="70" fillId="34" borderId="17" xfId="0" applyFont="1" applyFill="1" applyBorder="1" applyAlignment="1">
      <alignment horizontal="center" vertical="center"/>
    </xf>
    <xf numFmtId="0" fontId="71" fillId="34" borderId="47" xfId="0" applyFont="1" applyFill="1" applyBorder="1" applyAlignment="1">
      <alignment horizontal="center" vertical="center"/>
    </xf>
    <xf numFmtId="0" fontId="71" fillId="34" borderId="19" xfId="0" applyFont="1" applyFill="1" applyBorder="1" applyAlignment="1">
      <alignment horizontal="center" vertical="center"/>
    </xf>
    <xf numFmtId="0" fontId="57" fillId="0" borderId="46" xfId="0" applyFont="1" applyBorder="1" applyAlignment="1">
      <alignment horizontal="center" vertical="center"/>
    </xf>
    <xf numFmtId="5" fontId="4" fillId="0" borderId="47" xfId="0" applyNumberFormat="1" applyFont="1" applyBorder="1" applyAlignment="1">
      <alignment horizontal="center" vertical="center"/>
    </xf>
    <xf numFmtId="0" fontId="63" fillId="34" borderId="48" xfId="0" applyFont="1" applyFill="1" applyBorder="1" applyAlignment="1">
      <alignment horizontal="center" vertical="center"/>
    </xf>
    <xf numFmtId="0" fontId="63" fillId="34" borderId="49" xfId="0" applyFont="1" applyFill="1" applyBorder="1" applyAlignment="1">
      <alignment horizontal="center" vertical="center"/>
    </xf>
    <xf numFmtId="0" fontId="63" fillId="34" borderId="50" xfId="0" applyFont="1" applyFill="1" applyBorder="1" applyAlignment="1">
      <alignment horizontal="center" vertical="center"/>
    </xf>
    <xf numFmtId="0" fontId="63" fillId="34" borderId="31" xfId="0" applyFont="1" applyFill="1" applyBorder="1" applyAlignment="1">
      <alignment horizontal="center" vertical="center"/>
    </xf>
    <xf numFmtId="0" fontId="63" fillId="34" borderId="48" xfId="0" applyFont="1" applyFill="1" applyBorder="1" applyAlignment="1">
      <alignment horizontal="center" vertical="center" wrapText="1"/>
    </xf>
    <xf numFmtId="177" fontId="57" fillId="37" borderId="48" xfId="0" applyNumberFormat="1" applyFont="1" applyFill="1" applyBorder="1" applyAlignment="1">
      <alignment horizontal="center" vertical="center"/>
    </xf>
    <xf numFmtId="177" fontId="57" fillId="37" borderId="49" xfId="0" applyNumberFormat="1" applyFont="1" applyFill="1" applyBorder="1" applyAlignment="1">
      <alignment horizontal="center" vertical="center"/>
    </xf>
    <xf numFmtId="177" fontId="57" fillId="37" borderId="50" xfId="0" applyNumberFormat="1" applyFont="1" applyFill="1" applyBorder="1" applyAlignment="1">
      <alignment horizontal="center" vertical="center"/>
    </xf>
    <xf numFmtId="177" fontId="57" fillId="37" borderId="31" xfId="0" applyNumberFormat="1" applyFont="1" applyFill="1" applyBorder="1" applyAlignment="1">
      <alignment horizontal="center" vertical="center"/>
    </xf>
    <xf numFmtId="0" fontId="63" fillId="34" borderId="24" xfId="35" applyFont="1" applyFill="1" applyBorder="1" applyAlignment="1">
      <alignment horizontal="center" vertical="center"/>
    </xf>
    <xf numFmtId="0" fontId="63" fillId="34" borderId="51" xfId="35" applyFont="1" applyFill="1" applyBorder="1" applyAlignment="1">
      <alignment horizontal="center" vertical="center"/>
    </xf>
    <xf numFmtId="0" fontId="63" fillId="34" borderId="52" xfId="35" applyFont="1" applyFill="1" applyBorder="1" applyAlignment="1">
      <alignment horizontal="center" vertical="center"/>
    </xf>
    <xf numFmtId="0" fontId="63" fillId="34" borderId="48" xfId="35" applyFont="1" applyFill="1" applyBorder="1" applyAlignment="1">
      <alignment horizontal="center" vertical="center"/>
    </xf>
    <xf numFmtId="0" fontId="63" fillId="34" borderId="49" xfId="35" applyFont="1" applyFill="1" applyBorder="1" applyAlignment="1">
      <alignment horizontal="center" vertical="center"/>
    </xf>
    <xf numFmtId="0" fontId="63" fillId="34" borderId="50" xfId="35" applyFont="1" applyFill="1" applyBorder="1" applyAlignment="1">
      <alignment horizontal="center" vertical="center"/>
    </xf>
    <xf numFmtId="0" fontId="63" fillId="34" borderId="31" xfId="35" applyFont="1" applyFill="1" applyBorder="1" applyAlignment="1">
      <alignment horizontal="center" vertical="center"/>
    </xf>
    <xf numFmtId="0" fontId="57" fillId="37" borderId="53" xfId="0" applyFont="1" applyFill="1" applyBorder="1" applyAlignment="1">
      <alignment horizontal="center" vertical="center"/>
    </xf>
    <xf numFmtId="0" fontId="57" fillId="37" borderId="54" xfId="0" applyFont="1" applyFill="1" applyBorder="1" applyAlignment="1">
      <alignment horizontal="center" vertical="center"/>
    </xf>
    <xf numFmtId="0" fontId="57" fillId="37" borderId="55" xfId="0" applyFont="1" applyFill="1" applyBorder="1" applyAlignment="1">
      <alignment horizontal="center" vertical="center"/>
    </xf>
    <xf numFmtId="0" fontId="57" fillId="37" borderId="56" xfId="0" applyFont="1" applyFill="1" applyBorder="1" applyAlignment="1">
      <alignment horizontal="center" vertical="center"/>
    </xf>
    <xf numFmtId="0" fontId="4" fillId="37" borderId="27" xfId="0" applyFont="1" applyFill="1" applyBorder="1" applyAlignment="1">
      <alignment horizontal="center" vertical="center"/>
    </xf>
    <xf numFmtId="0" fontId="4" fillId="37" borderId="57" xfId="0" applyFont="1" applyFill="1" applyBorder="1" applyAlignment="1">
      <alignment horizontal="center" vertical="center"/>
    </xf>
    <xf numFmtId="0" fontId="4" fillId="37" borderId="58" xfId="0" applyFont="1" applyFill="1" applyBorder="1" applyAlignment="1">
      <alignment horizontal="center" vertical="center"/>
    </xf>
    <xf numFmtId="0" fontId="4" fillId="37" borderId="59" xfId="0" applyFont="1" applyFill="1" applyBorder="1" applyAlignment="1">
      <alignment horizontal="center" vertical="center"/>
    </xf>
    <xf numFmtId="0" fontId="57" fillId="37" borderId="60" xfId="0" applyFont="1" applyFill="1" applyBorder="1" applyAlignment="1">
      <alignment horizontal="center" vertical="center"/>
    </xf>
    <xf numFmtId="0" fontId="57" fillId="37" borderId="52" xfId="0" applyFont="1" applyFill="1" applyBorder="1" applyAlignment="1">
      <alignment horizontal="center" vertical="center"/>
    </xf>
    <xf numFmtId="0" fontId="57" fillId="37" borderId="53" xfId="0" applyFont="1" applyFill="1" applyBorder="1" applyAlignment="1">
      <alignment horizontal="center" vertical="center" wrapText="1"/>
    </xf>
    <xf numFmtId="0" fontId="57" fillId="37" borderId="54" xfId="0" applyFont="1" applyFill="1" applyBorder="1" applyAlignment="1">
      <alignment horizontal="center" vertical="center" wrapText="1"/>
    </xf>
    <xf numFmtId="5" fontId="57" fillId="0" borderId="61" xfId="0" applyNumberFormat="1" applyFont="1" applyBorder="1" applyAlignment="1">
      <alignment horizontal="center" vertical="center"/>
    </xf>
    <xf numFmtId="5" fontId="57" fillId="0" borderId="62" xfId="0" applyNumberFormat="1" applyFont="1" applyBorder="1" applyAlignment="1">
      <alignment horizontal="center" vertical="center"/>
    </xf>
    <xf numFmtId="5" fontId="57" fillId="0" borderId="63" xfId="0" applyNumberFormat="1" applyFont="1" applyBorder="1" applyAlignment="1">
      <alignment horizontal="center" vertical="center"/>
    </xf>
    <xf numFmtId="177" fontId="57" fillId="0" borderId="48" xfId="0" applyNumberFormat="1" applyFont="1" applyBorder="1" applyAlignment="1">
      <alignment horizontal="left" vertical="center" wrapText="1"/>
    </xf>
    <xf numFmtId="177" fontId="57" fillId="0" borderId="64" xfId="0" applyNumberFormat="1" applyFont="1" applyBorder="1" applyAlignment="1">
      <alignment horizontal="left" vertical="center" wrapText="1"/>
    </xf>
    <xf numFmtId="177" fontId="57" fillId="0" borderId="49" xfId="0" applyNumberFormat="1" applyFont="1" applyBorder="1" applyAlignment="1">
      <alignment horizontal="left" vertical="center" wrapText="1"/>
    </xf>
    <xf numFmtId="177" fontId="57" fillId="0" borderId="65" xfId="0" applyNumberFormat="1" applyFont="1" applyBorder="1" applyAlignment="1">
      <alignment horizontal="left" vertical="center" wrapText="1"/>
    </xf>
    <xf numFmtId="177" fontId="57" fillId="0" borderId="0" xfId="0" applyNumberFormat="1" applyFont="1" applyAlignment="1">
      <alignment horizontal="left" vertical="center" wrapText="1"/>
    </xf>
    <xf numFmtId="177" fontId="57" fillId="0" borderId="30" xfId="0" applyNumberFormat="1" applyFont="1" applyBorder="1" applyAlignment="1">
      <alignment horizontal="left" vertical="center" wrapText="1"/>
    </xf>
    <xf numFmtId="177" fontId="57" fillId="0" borderId="50" xfId="0" applyNumberFormat="1" applyFont="1" applyBorder="1" applyAlignment="1">
      <alignment horizontal="left" vertical="center" wrapText="1"/>
    </xf>
    <xf numFmtId="177" fontId="57" fillId="0" borderId="66" xfId="0" applyNumberFormat="1" applyFont="1" applyBorder="1" applyAlignment="1">
      <alignment horizontal="left" vertical="center" wrapText="1"/>
    </xf>
    <xf numFmtId="177" fontId="57" fillId="0" borderId="31" xfId="0" applyNumberFormat="1" applyFont="1" applyBorder="1" applyAlignment="1">
      <alignment horizontal="left" vertical="center" wrapText="1"/>
    </xf>
    <xf numFmtId="177" fontId="57" fillId="0" borderId="0" xfId="0" applyNumberFormat="1" applyFont="1" applyAlignment="1">
      <alignment horizontal="center" vertical="center" wrapText="1"/>
    </xf>
    <xf numFmtId="0" fontId="4" fillId="39" borderId="53" xfId="0" applyFont="1" applyFill="1" applyBorder="1" applyAlignment="1">
      <alignment horizontal="center" vertical="center"/>
    </xf>
    <xf numFmtId="0" fontId="4" fillId="39" borderId="54" xfId="0" applyFont="1" applyFill="1" applyBorder="1" applyAlignment="1">
      <alignment horizontal="center" vertical="center"/>
    </xf>
    <xf numFmtId="5" fontId="57" fillId="0" borderId="36" xfId="0" applyNumberFormat="1" applyFont="1" applyBorder="1" applyAlignment="1">
      <alignment horizontal="center" vertical="center"/>
    </xf>
    <xf numFmtId="5" fontId="57" fillId="0" borderId="67" xfId="0" applyNumberFormat="1" applyFont="1" applyBorder="1" applyAlignment="1">
      <alignment horizontal="center" vertical="center"/>
    </xf>
    <xf numFmtId="5" fontId="57" fillId="0" borderId="68" xfId="0" applyNumberFormat="1" applyFont="1" applyBorder="1" applyAlignment="1">
      <alignment horizontal="center" vertical="center"/>
    </xf>
    <xf numFmtId="0" fontId="4" fillId="37" borderId="28" xfId="60" applyFont="1" applyFill="1" applyBorder="1" applyAlignment="1">
      <alignment horizontal="center" vertical="center"/>
    </xf>
    <xf numFmtId="0" fontId="4" fillId="37" borderId="69" xfId="60" applyFont="1" applyFill="1" applyBorder="1" applyAlignment="1">
      <alignment horizontal="center" vertical="center"/>
    </xf>
    <xf numFmtId="0" fontId="4" fillId="37" borderId="70" xfId="60" applyFont="1" applyFill="1" applyBorder="1" applyAlignment="1">
      <alignment horizontal="center" vertical="center"/>
    </xf>
    <xf numFmtId="0" fontId="4" fillId="37" borderId="71" xfId="60" applyFont="1" applyFill="1" applyBorder="1" applyAlignment="1">
      <alignment horizontal="center" vertical="center"/>
    </xf>
    <xf numFmtId="177" fontId="57" fillId="0" borderId="57" xfId="0" applyNumberFormat="1" applyFont="1" applyBorder="1" applyAlignment="1">
      <alignment horizontal="center" vertical="center"/>
    </xf>
    <xf numFmtId="177" fontId="57" fillId="0" borderId="47" xfId="0" applyNumberFormat="1" applyFont="1" applyBorder="1" applyAlignment="1">
      <alignment horizontal="center" vertical="center"/>
    </xf>
    <xf numFmtId="177" fontId="57" fillId="0" borderId="69" xfId="0" applyNumberFormat="1" applyFont="1" applyBorder="1" applyAlignment="1">
      <alignment horizontal="center" vertical="center"/>
    </xf>
    <xf numFmtId="177" fontId="57" fillId="0" borderId="41" xfId="0" applyNumberFormat="1" applyFont="1" applyBorder="1" applyAlignment="1">
      <alignment horizontal="center" vertical="center"/>
    </xf>
    <xf numFmtId="177" fontId="57" fillId="0" borderId="71" xfId="0" applyNumberFormat="1" applyFont="1" applyBorder="1" applyAlignment="1">
      <alignment horizontal="center" vertical="center"/>
    </xf>
    <xf numFmtId="177" fontId="57" fillId="0" borderId="44" xfId="0" applyNumberFormat="1" applyFont="1" applyBorder="1" applyAlignment="1">
      <alignment horizontal="center" vertical="center"/>
    </xf>
    <xf numFmtId="5" fontId="57" fillId="0" borderId="26" xfId="0" applyNumberFormat="1" applyFont="1" applyBorder="1" applyAlignment="1">
      <alignment horizontal="center" vertical="center"/>
    </xf>
    <xf numFmtId="5" fontId="57" fillId="0" borderId="72" xfId="0" applyNumberFormat="1" applyFont="1" applyBorder="1" applyAlignment="1">
      <alignment horizontal="center" vertical="center"/>
    </xf>
    <xf numFmtId="5" fontId="57" fillId="0" borderId="56" xfId="0" applyNumberFormat="1" applyFont="1" applyBorder="1" applyAlignment="1">
      <alignment horizontal="center" vertical="center"/>
    </xf>
    <xf numFmtId="5" fontId="57" fillId="0" borderId="65" xfId="0" applyNumberFormat="1" applyFont="1" applyBorder="1" applyAlignment="1">
      <alignment horizontal="center" vertical="center"/>
    </xf>
    <xf numFmtId="5" fontId="57" fillId="0" borderId="0" xfId="0" applyNumberFormat="1" applyFont="1" applyAlignment="1">
      <alignment horizontal="center" vertical="center"/>
    </xf>
    <xf numFmtId="5" fontId="57" fillId="0" borderId="31" xfId="0" applyNumberFormat="1" applyFont="1" applyBorder="1" applyAlignment="1">
      <alignment horizontal="center" vertical="center"/>
    </xf>
    <xf numFmtId="5" fontId="57" fillId="0" borderId="34" xfId="0" applyNumberFormat="1" applyFont="1" applyBorder="1" applyAlignment="1">
      <alignment horizontal="center" vertical="center"/>
    </xf>
    <xf numFmtId="5" fontId="57" fillId="0" borderId="73" xfId="0" applyNumberFormat="1" applyFont="1" applyBorder="1" applyAlignment="1">
      <alignment horizontal="center" vertical="center"/>
    </xf>
    <xf numFmtId="5" fontId="57" fillId="0" borderId="74" xfId="0" applyNumberFormat="1" applyFont="1" applyBorder="1" applyAlignment="1">
      <alignment horizontal="center" vertical="center"/>
    </xf>
    <xf numFmtId="0" fontId="57" fillId="37" borderId="48" xfId="0" applyFont="1" applyFill="1" applyBorder="1" applyAlignment="1">
      <alignment horizontal="center" vertical="center"/>
    </xf>
    <xf numFmtId="0" fontId="57" fillId="37" borderId="49" xfId="0" applyFont="1" applyFill="1" applyBorder="1" applyAlignment="1">
      <alignment horizontal="center" vertical="center"/>
    </xf>
    <xf numFmtId="0" fontId="57" fillId="37" borderId="50" xfId="0" applyFont="1" applyFill="1" applyBorder="1" applyAlignment="1">
      <alignment horizontal="center" vertical="center"/>
    </xf>
    <xf numFmtId="0" fontId="57" fillId="37" borderId="31" xfId="0" applyFont="1" applyFill="1" applyBorder="1" applyAlignment="1">
      <alignment horizontal="center" vertical="center"/>
    </xf>
    <xf numFmtId="0" fontId="63" fillId="34" borderId="58" xfId="35" applyFont="1" applyFill="1" applyBorder="1" applyAlignment="1">
      <alignment horizontal="center" vertical="center"/>
    </xf>
    <xf numFmtId="0" fontId="63" fillId="34" borderId="75" xfId="35" applyFont="1" applyFill="1" applyBorder="1" applyAlignment="1">
      <alignment horizontal="center" vertical="center"/>
    </xf>
    <xf numFmtId="177" fontId="4" fillId="39" borderId="53" xfId="0" applyNumberFormat="1" applyFont="1" applyFill="1" applyBorder="1" applyAlignment="1">
      <alignment horizontal="center" vertical="center"/>
    </xf>
    <xf numFmtId="177" fontId="4" fillId="39" borderId="54" xfId="0" applyNumberFormat="1" applyFont="1" applyFill="1" applyBorder="1" applyAlignment="1">
      <alignment horizontal="center" vertical="center"/>
    </xf>
    <xf numFmtId="0" fontId="63" fillId="34" borderId="20" xfId="0" applyFont="1" applyFill="1" applyBorder="1" applyAlignment="1">
      <alignment horizontal="center" vertical="center"/>
    </xf>
    <xf numFmtId="0" fontId="63" fillId="34" borderId="21" xfId="0" applyFont="1" applyFill="1" applyBorder="1" applyAlignment="1">
      <alignment horizontal="center" vertical="center"/>
    </xf>
    <xf numFmtId="0" fontId="63" fillId="34" borderId="76" xfId="0" applyFont="1" applyFill="1" applyBorder="1" applyAlignment="1">
      <alignment horizontal="center" vertical="center"/>
    </xf>
    <xf numFmtId="0" fontId="4" fillId="39" borderId="60" xfId="0" applyFont="1" applyFill="1" applyBorder="1" applyAlignment="1">
      <alignment horizontal="center" vertical="center"/>
    </xf>
    <xf numFmtId="0" fontId="4" fillId="39" borderId="5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3" name="テーブル114" displayName="テーブル114" ref="A22:R125" comment="" totalsRowShown="0">
  <tableColumns count="18">
    <tableColumn id="1" name="番号"/>
    <tableColumn id="2" name="氏名_x000A_（Ｇクラスの方は代表者名）"/>
    <tableColumn id="17" name="ふりがな"/>
    <tableColumn id="4" name="性別"/>
    <tableColumn id="5" name="生年月日"/>
    <tableColumn id="31" name="年齢_x000A_(2019年4月1日時点)"/>
    <tableColumn id="6" name="所属"/>
    <tableColumn id="7" name="参加クラス"/>
    <tableColumn id="9" name="参加区分"/>
    <tableColumn id="8" name="E-card"/>
    <tableColumn id="29" name="My E-card_x000A_番号"/>
    <tableColumn id="10" name="成績郵送"/>
    <tableColumn id="11" name="プログラム郵送"/>
    <tableColumn id="12" name="（Ｇクラスの方のみ）_x000A_地図追加購入枚数"/>
    <tableColumn id="13" name="電話番号_x000A_（Ｇクラスの方は代表者のみ）"/>
    <tableColumn id="28" name="住所_x000A_（Ｇクラスの方は代表者のみ）"/>
    <tableColumn id="3" name="備考_x000A_（Ｇクラスの方はグループ編成）"/>
    <tableColumn id="30" name="参加費合計(円)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0"/>
  <sheetViews>
    <sheetView tabSelected="1" zoomScale="71" zoomScaleNormal="71" zoomScalePageLayoutView="0" workbookViewId="0" topLeftCell="A21">
      <selection activeCell="E26" sqref="E26"/>
    </sheetView>
  </sheetViews>
  <sheetFormatPr defaultColWidth="9.00390625" defaultRowHeight="15"/>
  <cols>
    <col min="1" max="1" width="7.421875" style="3" customWidth="1"/>
    <col min="2" max="2" width="28.421875" style="1" customWidth="1"/>
    <col min="3" max="3" width="26.140625" style="1" customWidth="1"/>
    <col min="4" max="4" width="14.28125" style="1" customWidth="1"/>
    <col min="5" max="5" width="13.140625" style="1" customWidth="1"/>
    <col min="6" max="6" width="23.140625" style="1" customWidth="1"/>
    <col min="7" max="7" width="24.28125" style="1" customWidth="1"/>
    <col min="8" max="8" width="15.28125" style="1" customWidth="1"/>
    <col min="9" max="9" width="17.00390625" style="1" customWidth="1"/>
    <col min="10" max="10" width="18.140625" style="1" customWidth="1"/>
    <col min="11" max="11" width="16.8515625" style="1" customWidth="1"/>
    <col min="12" max="12" width="16.8515625" style="0" customWidth="1"/>
    <col min="13" max="13" width="16.8515625" style="1" customWidth="1"/>
    <col min="14" max="14" width="20.421875" style="1" customWidth="1"/>
    <col min="15" max="15" width="29.7109375" style="1" customWidth="1"/>
    <col min="16" max="16" width="47.8515625" style="1" customWidth="1"/>
    <col min="17" max="17" width="36.140625" style="1" customWidth="1"/>
    <col min="18" max="18" width="26.421875" style="1" customWidth="1"/>
    <col min="19" max="19" width="18.421875" style="5" customWidth="1"/>
    <col min="20" max="20" width="26.140625" style="5" customWidth="1"/>
    <col min="21" max="21" width="39.28125" style="2" customWidth="1"/>
    <col min="22" max="22" width="13.140625" style="1" customWidth="1"/>
    <col min="23" max="23" width="8.8515625" style="0" customWidth="1"/>
    <col min="24" max="24" width="10.140625" style="1" customWidth="1"/>
    <col min="25" max="25" width="11.28125" style="1" customWidth="1"/>
    <col min="26" max="26" width="8.421875" style="1" customWidth="1"/>
    <col min="27" max="16384" width="9.00390625" style="1" customWidth="1"/>
  </cols>
  <sheetData>
    <row r="1" spans="2:23" ht="31.5" customHeight="1">
      <c r="B1" s="53" t="s">
        <v>60</v>
      </c>
      <c r="L1" s="1"/>
      <c r="N1" s="2"/>
      <c r="S1" s="1"/>
      <c r="T1" s="1"/>
      <c r="U1" s="1"/>
      <c r="W1" s="1"/>
    </row>
    <row r="2" spans="1:23" ht="31.5" customHeight="1" thickBot="1">
      <c r="A2" s="4"/>
      <c r="B2" s="15"/>
      <c r="L2" s="1"/>
      <c r="N2" s="2"/>
      <c r="S2" s="1"/>
      <c r="T2" s="1"/>
      <c r="U2" s="1"/>
      <c r="W2" s="1"/>
    </row>
    <row r="3" spans="2:23" ht="15.75" customHeight="1" thickBot="1">
      <c r="B3" s="153" t="s">
        <v>0</v>
      </c>
      <c r="C3" s="154"/>
      <c r="D3" s="155"/>
      <c r="F3" s="58"/>
      <c r="G3" s="149" t="s">
        <v>33</v>
      </c>
      <c r="H3" s="92" t="s">
        <v>35</v>
      </c>
      <c r="I3" s="93"/>
      <c r="J3" s="89" t="s">
        <v>32</v>
      </c>
      <c r="K3" s="90"/>
      <c r="L3" s="90"/>
      <c r="M3" s="90"/>
      <c r="N3" s="91"/>
      <c r="P3" s="72" t="s">
        <v>93</v>
      </c>
      <c r="Q3" s="74" t="s">
        <v>94</v>
      </c>
      <c r="R3" s="76" t="s">
        <v>95</v>
      </c>
      <c r="S3" s="1"/>
      <c r="T3" s="1"/>
      <c r="U3" s="1"/>
      <c r="W3" s="1"/>
    </row>
    <row r="4" spans="2:23" ht="15.75" customHeight="1" thickBot="1">
      <c r="B4" s="47" t="s">
        <v>1</v>
      </c>
      <c r="C4" s="156"/>
      <c r="D4" s="157"/>
      <c r="E4" s="14"/>
      <c r="F4" s="59"/>
      <c r="G4" s="150"/>
      <c r="H4" s="94"/>
      <c r="I4" s="95"/>
      <c r="J4" s="32" t="s">
        <v>91</v>
      </c>
      <c r="K4" s="33" t="s">
        <v>7</v>
      </c>
      <c r="L4" s="34" t="s">
        <v>61</v>
      </c>
      <c r="M4" s="34" t="s">
        <v>78</v>
      </c>
      <c r="N4" s="35" t="s">
        <v>62</v>
      </c>
      <c r="P4" s="73"/>
      <c r="Q4" s="75"/>
      <c r="R4" s="77"/>
      <c r="S4" s="1"/>
      <c r="T4" s="1"/>
      <c r="U4" s="1"/>
      <c r="W4" s="1"/>
    </row>
    <row r="5" spans="2:23" ht="15.75" customHeight="1">
      <c r="B5" s="48" t="s">
        <v>2</v>
      </c>
      <c r="C5" s="121"/>
      <c r="D5" s="122"/>
      <c r="F5" s="102" t="s">
        <v>77</v>
      </c>
      <c r="G5" s="50" t="s">
        <v>31</v>
      </c>
      <c r="H5" s="104" t="s">
        <v>68</v>
      </c>
      <c r="I5" s="105"/>
      <c r="J5" s="142">
        <v>1600</v>
      </c>
      <c r="K5" s="108">
        <v>1900</v>
      </c>
      <c r="L5" s="108">
        <v>2200</v>
      </c>
      <c r="M5" s="108">
        <v>1900</v>
      </c>
      <c r="N5" s="123">
        <v>1400</v>
      </c>
      <c r="P5" s="65" t="s">
        <v>96</v>
      </c>
      <c r="Q5" s="78"/>
      <c r="R5" s="79">
        <f>700*Q5</f>
        <v>0</v>
      </c>
      <c r="S5" s="1"/>
      <c r="T5" s="1"/>
      <c r="U5" s="1"/>
      <c r="W5" s="120"/>
    </row>
    <row r="6" spans="2:23" ht="15.75" customHeight="1" thickBot="1">
      <c r="B6" s="48" t="s">
        <v>3</v>
      </c>
      <c r="C6" s="121"/>
      <c r="D6" s="122"/>
      <c r="F6" s="103"/>
      <c r="G6" s="51" t="s">
        <v>63</v>
      </c>
      <c r="H6" s="106" t="s">
        <v>69</v>
      </c>
      <c r="I6" s="107"/>
      <c r="J6" s="143"/>
      <c r="K6" s="109"/>
      <c r="L6" s="109"/>
      <c r="M6" s="109"/>
      <c r="N6" s="124"/>
      <c r="P6" s="66"/>
      <c r="Q6" s="67"/>
      <c r="R6" s="68"/>
      <c r="S6" s="1"/>
      <c r="T6" s="1"/>
      <c r="U6" s="1"/>
      <c r="W6" s="120"/>
    </row>
    <row r="7" spans="2:23" ht="15.75" customHeight="1">
      <c r="B7" s="48" t="s">
        <v>8</v>
      </c>
      <c r="C7" s="121"/>
      <c r="D7" s="122"/>
      <c r="F7" s="103"/>
      <c r="G7" s="51" t="s">
        <v>64</v>
      </c>
      <c r="H7" s="96" t="s">
        <v>70</v>
      </c>
      <c r="I7" s="97"/>
      <c r="J7" s="143"/>
      <c r="K7" s="109"/>
      <c r="L7" s="109"/>
      <c r="M7" s="109"/>
      <c r="N7" s="124"/>
      <c r="P7" s="65" t="s">
        <v>97</v>
      </c>
      <c r="Q7" s="67"/>
      <c r="R7" s="68">
        <f>550*Q7</f>
        <v>0</v>
      </c>
      <c r="S7" s="1"/>
      <c r="T7" s="1"/>
      <c r="U7" s="1"/>
      <c r="W7" s="20"/>
    </row>
    <row r="8" spans="2:23" ht="15.75" customHeight="1" thickBot="1">
      <c r="B8" s="48" t="s">
        <v>16</v>
      </c>
      <c r="C8" s="121"/>
      <c r="D8" s="122"/>
      <c r="F8" s="103"/>
      <c r="G8" s="51" t="s">
        <v>66</v>
      </c>
      <c r="H8" s="96" t="s">
        <v>71</v>
      </c>
      <c r="I8" s="97"/>
      <c r="J8" s="143"/>
      <c r="K8" s="109"/>
      <c r="L8" s="109"/>
      <c r="M8" s="109"/>
      <c r="N8" s="124"/>
      <c r="P8" s="66"/>
      <c r="Q8" s="67"/>
      <c r="R8" s="68"/>
      <c r="S8" s="1"/>
      <c r="T8" s="1"/>
      <c r="U8" s="1"/>
      <c r="W8" s="1"/>
    </row>
    <row r="9" spans="2:23" ht="15.75" customHeight="1">
      <c r="B9" s="48" t="s">
        <v>9</v>
      </c>
      <c r="C9" s="121"/>
      <c r="D9" s="122"/>
      <c r="F9" s="103"/>
      <c r="G9" s="51" t="s">
        <v>67</v>
      </c>
      <c r="H9" s="96" t="s">
        <v>72</v>
      </c>
      <c r="I9" s="97"/>
      <c r="J9" s="144"/>
      <c r="K9" s="110"/>
      <c r="L9" s="110"/>
      <c r="M9" s="110"/>
      <c r="N9" s="125"/>
      <c r="P9" s="65" t="s">
        <v>98</v>
      </c>
      <c r="Q9" s="67"/>
      <c r="R9" s="68">
        <f>550*Q9</f>
        <v>0</v>
      </c>
      <c r="S9" s="1"/>
      <c r="T9" s="1"/>
      <c r="U9" s="1"/>
      <c r="W9" s="1"/>
    </row>
    <row r="10" spans="2:23" ht="15.75" customHeight="1" thickBot="1">
      <c r="B10" s="49" t="s">
        <v>4</v>
      </c>
      <c r="C10" s="151">
        <f>IF(H19=0,0,H19)</f>
        <v>0</v>
      </c>
      <c r="D10" s="152"/>
      <c r="F10" s="103"/>
      <c r="G10" s="51" t="s">
        <v>73</v>
      </c>
      <c r="H10" s="96" t="s">
        <v>76</v>
      </c>
      <c r="I10" s="97"/>
      <c r="J10" s="136">
        <v>1400</v>
      </c>
      <c r="K10" s="137"/>
      <c r="L10" s="137"/>
      <c r="M10" s="137"/>
      <c r="N10" s="138"/>
      <c r="P10" s="66"/>
      <c r="Q10" s="67"/>
      <c r="R10" s="68"/>
      <c r="S10" s="1"/>
      <c r="T10" s="1"/>
      <c r="U10" s="1"/>
      <c r="W10" s="1"/>
    </row>
    <row r="11" spans="2:23" ht="15.75" customHeight="1" thickBot="1">
      <c r="B11" s="19"/>
      <c r="C11" s="19"/>
      <c r="D11" s="19"/>
      <c r="F11" s="103"/>
      <c r="G11" s="52" t="s">
        <v>75</v>
      </c>
      <c r="H11" s="98" t="s">
        <v>79</v>
      </c>
      <c r="I11" s="99"/>
      <c r="J11" s="139"/>
      <c r="K11" s="140"/>
      <c r="L11" s="140"/>
      <c r="M11" s="140"/>
      <c r="N11" s="141"/>
      <c r="P11" s="65" t="s">
        <v>99</v>
      </c>
      <c r="Q11" s="67"/>
      <c r="R11" s="68">
        <f>550*Q11</f>
        <v>0</v>
      </c>
      <c r="S11" s="1"/>
      <c r="T11" s="1"/>
      <c r="U11" s="1"/>
      <c r="W11" s="1"/>
    </row>
    <row r="12" spans="2:23" ht="15.75" customHeight="1" thickBot="1">
      <c r="B12" s="23"/>
      <c r="C12" s="24"/>
      <c r="D12" s="24"/>
      <c r="F12" s="100" t="s">
        <v>11</v>
      </c>
      <c r="G12" s="101"/>
      <c r="H12" s="101"/>
      <c r="I12" s="101"/>
      <c r="J12" s="130">
        <v>300</v>
      </c>
      <c r="K12" s="130"/>
      <c r="L12" s="130"/>
      <c r="M12" s="131"/>
      <c r="N12" s="56"/>
      <c r="P12" s="66"/>
      <c r="Q12" s="67"/>
      <c r="R12" s="68"/>
      <c r="S12" s="1"/>
      <c r="T12" s="1"/>
      <c r="U12" s="1"/>
      <c r="W12" s="1"/>
    </row>
    <row r="13" spans="2:23" ht="15.75" customHeight="1">
      <c r="B13" s="1" t="s">
        <v>34</v>
      </c>
      <c r="C13" s="18"/>
      <c r="D13" s="18"/>
      <c r="F13" s="126" t="s">
        <v>15</v>
      </c>
      <c r="G13" s="127"/>
      <c r="H13" s="127"/>
      <c r="I13" s="127"/>
      <c r="J13" s="132">
        <v>300</v>
      </c>
      <c r="K13" s="132"/>
      <c r="L13" s="132"/>
      <c r="M13" s="133"/>
      <c r="N13" s="56"/>
      <c r="P13" s="65" t="s">
        <v>100</v>
      </c>
      <c r="Q13" s="67"/>
      <c r="R13" s="68">
        <f>550*Q13</f>
        <v>0</v>
      </c>
      <c r="S13" s="1"/>
      <c r="T13" s="1"/>
      <c r="U13" s="1"/>
      <c r="W13" s="1"/>
    </row>
    <row r="14" spans="2:23" ht="15.75" customHeight="1" thickBot="1">
      <c r="B14" s="1" t="s">
        <v>24</v>
      </c>
      <c r="C14" s="18"/>
      <c r="D14" s="18"/>
      <c r="F14" s="128" t="s">
        <v>23</v>
      </c>
      <c r="G14" s="129"/>
      <c r="H14" s="129"/>
      <c r="I14" s="129"/>
      <c r="J14" s="134">
        <v>300</v>
      </c>
      <c r="K14" s="134"/>
      <c r="L14" s="134"/>
      <c r="M14" s="135"/>
      <c r="N14" s="57"/>
      <c r="P14" s="69"/>
      <c r="Q14" s="70"/>
      <c r="R14" s="71"/>
      <c r="S14" s="1"/>
      <c r="T14" s="1"/>
      <c r="U14" s="1"/>
      <c r="W14" s="1"/>
    </row>
    <row r="15" spans="2:23" ht="15.75" customHeight="1" thickBot="1">
      <c r="B15" s="1" t="s">
        <v>89</v>
      </c>
      <c r="C15" s="18"/>
      <c r="D15" s="18"/>
      <c r="L15" s="1"/>
      <c r="N15" s="28"/>
      <c r="P15" s="60"/>
      <c r="S15" s="1"/>
      <c r="T15" s="1"/>
      <c r="U15" s="1"/>
      <c r="W15" s="1"/>
    </row>
    <row r="16" spans="2:23" ht="15.75" customHeight="1" thickBot="1">
      <c r="B16" s="5" t="s">
        <v>56</v>
      </c>
      <c r="C16" s="18"/>
      <c r="D16" s="18"/>
      <c r="F16" s="26"/>
      <c r="G16" s="27"/>
      <c r="H16" s="3"/>
      <c r="I16" s="25"/>
      <c r="J16" s="30" t="s">
        <v>88</v>
      </c>
      <c r="K16" s="111" t="s">
        <v>92</v>
      </c>
      <c r="L16" s="112"/>
      <c r="M16" s="112"/>
      <c r="N16" s="113"/>
      <c r="P16" s="60"/>
      <c r="Q16" s="61" t="s">
        <v>101</v>
      </c>
      <c r="R16" s="63">
        <f>SUM(R5:R14)</f>
        <v>0</v>
      </c>
      <c r="S16" s="1"/>
      <c r="T16" s="1"/>
      <c r="U16" s="1"/>
      <c r="W16" s="1"/>
    </row>
    <row r="17" spans="1:23" ht="15.75" customHeight="1" thickBot="1">
      <c r="A17" s="1"/>
      <c r="B17" s="1" t="s">
        <v>14</v>
      </c>
      <c r="C17" s="18"/>
      <c r="D17" s="18"/>
      <c r="F17" s="80" t="s">
        <v>10</v>
      </c>
      <c r="G17" s="81"/>
      <c r="H17" s="145">
        <f>COUNTA(B26:B125)</f>
        <v>0</v>
      </c>
      <c r="I17" s="146"/>
      <c r="J17" s="29"/>
      <c r="K17" s="114"/>
      <c r="L17" s="115"/>
      <c r="M17" s="115"/>
      <c r="N17" s="116"/>
      <c r="Q17" s="62"/>
      <c r="R17" s="64"/>
      <c r="S17" s="1"/>
      <c r="T17" s="1"/>
      <c r="U17" s="1"/>
      <c r="W17" s="1"/>
    </row>
    <row r="18" spans="1:23" ht="15.75" customHeight="1" thickBot="1">
      <c r="A18" s="1"/>
      <c r="B18" s="1" t="s">
        <v>102</v>
      </c>
      <c r="C18" s="18"/>
      <c r="D18" s="18"/>
      <c r="F18" s="82"/>
      <c r="G18" s="83"/>
      <c r="H18" s="147"/>
      <c r="I18" s="148"/>
      <c r="J18" s="31"/>
      <c r="K18" s="114"/>
      <c r="L18" s="115"/>
      <c r="M18" s="115"/>
      <c r="N18" s="116"/>
      <c r="S18" s="1"/>
      <c r="T18" s="1"/>
      <c r="U18" s="1"/>
      <c r="W18" s="1"/>
    </row>
    <row r="19" spans="3:23" ht="15.75" customHeight="1">
      <c r="C19" s="18"/>
      <c r="D19" s="18"/>
      <c r="F19" s="84" t="s">
        <v>104</v>
      </c>
      <c r="G19" s="81"/>
      <c r="H19" s="85">
        <f>SUM(R26:R125)+R16</f>
        <v>0</v>
      </c>
      <c r="I19" s="86"/>
      <c r="J19" s="31"/>
      <c r="K19" s="114"/>
      <c r="L19" s="115"/>
      <c r="M19" s="115"/>
      <c r="N19" s="116"/>
      <c r="S19" s="1"/>
      <c r="T19" s="1"/>
      <c r="U19" s="1"/>
      <c r="W19" s="1"/>
    </row>
    <row r="20" spans="3:23" ht="15.75" customHeight="1" thickBot="1">
      <c r="C20" s="18"/>
      <c r="D20" s="18"/>
      <c r="F20" s="82"/>
      <c r="G20" s="83"/>
      <c r="H20" s="87"/>
      <c r="I20" s="88"/>
      <c r="J20" s="31"/>
      <c r="K20" s="117"/>
      <c r="L20" s="118"/>
      <c r="M20" s="118"/>
      <c r="N20" s="119"/>
      <c r="S20" s="1"/>
      <c r="T20" s="1"/>
      <c r="U20" s="1"/>
      <c r="W20" s="1"/>
    </row>
    <row r="21" spans="2:23" ht="31.5" customHeight="1" thickBot="1">
      <c r="B21" s="16"/>
      <c r="F21" s="3" t="s">
        <v>103</v>
      </c>
      <c r="L21" s="1"/>
      <c r="R21" s="3" t="s">
        <v>87</v>
      </c>
      <c r="U21" s="1"/>
      <c r="V21" s="2"/>
      <c r="W21" s="1"/>
    </row>
    <row r="22" spans="1:22" s="3" customFormat="1" ht="31.5" customHeight="1" thickBot="1">
      <c r="A22" s="36" t="s">
        <v>42</v>
      </c>
      <c r="B22" s="37" t="s">
        <v>85</v>
      </c>
      <c r="C22" s="37" t="s">
        <v>21</v>
      </c>
      <c r="D22" s="44" t="s">
        <v>18</v>
      </c>
      <c r="E22" s="38" t="s">
        <v>40</v>
      </c>
      <c r="F22" s="46" t="s">
        <v>105</v>
      </c>
      <c r="G22" s="39" t="s">
        <v>38</v>
      </c>
      <c r="H22" s="44" t="s">
        <v>36</v>
      </c>
      <c r="I22" s="44" t="s">
        <v>37</v>
      </c>
      <c r="J22" s="44" t="s">
        <v>19</v>
      </c>
      <c r="K22" s="40" t="s">
        <v>39</v>
      </c>
      <c r="L22" s="54" t="s">
        <v>41</v>
      </c>
      <c r="M22" s="55" t="s">
        <v>20</v>
      </c>
      <c r="N22" s="41" t="s">
        <v>80</v>
      </c>
      <c r="O22" s="41" t="s">
        <v>81</v>
      </c>
      <c r="P22" s="42" t="s">
        <v>82</v>
      </c>
      <c r="Q22" s="43" t="s">
        <v>83</v>
      </c>
      <c r="R22" s="45" t="s">
        <v>86</v>
      </c>
      <c r="S22" s="11"/>
      <c r="T22" s="13" t="s">
        <v>17</v>
      </c>
      <c r="U22" s="11"/>
      <c r="V22" s="12"/>
    </row>
    <row r="23" spans="1:22" s="3" customFormat="1" ht="15.75" customHeight="1">
      <c r="A23" s="3" t="s">
        <v>5</v>
      </c>
      <c r="B23" s="3" t="s">
        <v>44</v>
      </c>
      <c r="C23" s="3" t="s">
        <v>46</v>
      </c>
      <c r="D23" s="3" t="s">
        <v>12</v>
      </c>
      <c r="E23" s="6">
        <v>35198</v>
      </c>
      <c r="F23" s="3">
        <f>IF('申込フォーム'!$E23="","",DATEDIF('申込フォーム'!$E23,"2019/4/1","Y"))</f>
        <v>22</v>
      </c>
      <c r="G23" s="3" t="s">
        <v>57</v>
      </c>
      <c r="H23" s="3" t="s">
        <v>43</v>
      </c>
      <c r="I23" s="3" t="s">
        <v>28</v>
      </c>
      <c r="J23" s="3" t="s">
        <v>13</v>
      </c>
      <c r="K23" s="21">
        <v>123456</v>
      </c>
      <c r="L23" s="21" t="s">
        <v>6</v>
      </c>
      <c r="M23" s="3" t="s">
        <v>27</v>
      </c>
      <c r="O23" s="3" t="s">
        <v>55</v>
      </c>
      <c r="P23" s="22" t="s">
        <v>50</v>
      </c>
      <c r="Q23" s="22"/>
      <c r="R23" s="8">
        <f>IF(COUNTIF($G$5:$G$9,'申込フォーム'!$H23)&gt;0,1,0)*(IF('申込フォーム'!$I23=$J$4,$J$5,0)+IF('申込フォーム'!$I23=$K$4,$K$5,0)+IF('申込フォーム'!$I23=$L$4,$L$5,0)+IF('申込フォーム'!$I23=$M$4,$M$5,0)+IF('申込フォーム'!$I23=$N$4,$N$5,0))+(IF(COUNTIF($G$10:$G$11,'申込フォーム'!$H23)&gt;0,1,0)*(1400+IF('申込フォーム'!$H23=$G$11,1,0)*300*'申込フォーム'!$N23))+IF('申込フォーム'!$L23="希望する",300,0)+IF('申込フォーム'!$M23="希望する",300,0)+IF('申込フォーム'!$J23="レンタル",300,0)</f>
        <v>1900</v>
      </c>
      <c r="S23" s="7"/>
      <c r="T23" s="7"/>
      <c r="U23" s="7"/>
      <c r="V23" s="8"/>
    </row>
    <row r="24" spans="1:22" s="3" customFormat="1" ht="15.75" customHeight="1">
      <c r="A24" s="3" t="s">
        <v>25</v>
      </c>
      <c r="B24" s="9" t="s">
        <v>45</v>
      </c>
      <c r="C24" s="9" t="s">
        <v>47</v>
      </c>
      <c r="D24" s="3" t="s">
        <v>30</v>
      </c>
      <c r="E24" s="6">
        <v>36324</v>
      </c>
      <c r="F24" s="3">
        <f>IF('申込フォーム'!$E24="","",DATEDIF('申込フォーム'!$E24,"2019/4/1","Y"))</f>
        <v>19</v>
      </c>
      <c r="G24" s="3" t="s">
        <v>58</v>
      </c>
      <c r="H24" s="3" t="s">
        <v>65</v>
      </c>
      <c r="I24" s="3" t="s">
        <v>90</v>
      </c>
      <c r="J24" s="3" t="s">
        <v>29</v>
      </c>
      <c r="K24" s="21" t="str">
        <f aca="true" t="shared" si="0" ref="K24:K86">IF(J24="レンタル","レンタル","")</f>
        <v>レンタル</v>
      </c>
      <c r="L24" s="21" t="s">
        <v>27</v>
      </c>
      <c r="M24" s="3" t="s">
        <v>27</v>
      </c>
      <c r="O24" s="3" t="s">
        <v>54</v>
      </c>
      <c r="P24" s="3" t="s">
        <v>51</v>
      </c>
      <c r="R24" s="8">
        <f>IF(COUNTIF($G$5:$G$9,'申込フォーム'!$H24)&gt;0,1,0)*(IF('申込フォーム'!$I24=$J$4,$J$5,0)+IF('申込フォーム'!$I24=$K$4,$K$5,0)+IF('申込フォーム'!$I24=$L$4,$L$5,0)+IF('申込フォーム'!$I24=$M$4,$M$5,0)+IF('申込フォーム'!$I24=$N$4,$N$5,0))+(IF(COUNTIF($G$10:$G$11,'申込フォーム'!$H24)&gt;0,1,0)*(1400+IF('申込フォーム'!$H24=$G$11,1,0)*300*'申込フォーム'!$N24))+IF('申込フォーム'!$L24="希望する",300,0)+IF('申込フォーム'!$M24="希望する",300,0)+IF('申込フォーム'!$J24="レンタル",300,0)</f>
        <v>1900</v>
      </c>
      <c r="S24" s="7"/>
      <c r="T24" s="7"/>
      <c r="U24" s="7"/>
      <c r="V24" s="8"/>
    </row>
    <row r="25" spans="1:22" s="3" customFormat="1" ht="15.75" customHeight="1">
      <c r="A25" s="3" t="s">
        <v>25</v>
      </c>
      <c r="B25" s="9" t="s">
        <v>48</v>
      </c>
      <c r="C25" s="9" t="s">
        <v>49</v>
      </c>
      <c r="D25" s="3" t="s">
        <v>12</v>
      </c>
      <c r="E25" s="10">
        <v>31845</v>
      </c>
      <c r="F25" s="3">
        <f>IF('申込フォーム'!$E25="","",DATEDIF('申込フォーム'!$E25,"2019/4/1","Y"))</f>
        <v>32</v>
      </c>
      <c r="G25" s="3" t="s">
        <v>59</v>
      </c>
      <c r="H25" s="9" t="s">
        <v>74</v>
      </c>
      <c r="I25" s="3" t="s">
        <v>22</v>
      </c>
      <c r="J25" s="3" t="s">
        <v>29</v>
      </c>
      <c r="K25" s="21" t="str">
        <f t="shared" si="0"/>
        <v>レンタル</v>
      </c>
      <c r="L25" s="21" t="s">
        <v>26</v>
      </c>
      <c r="M25" s="3" t="s">
        <v>27</v>
      </c>
      <c r="N25" s="3">
        <v>1</v>
      </c>
      <c r="O25" s="3" t="s">
        <v>53</v>
      </c>
      <c r="P25" s="22" t="s">
        <v>52</v>
      </c>
      <c r="Q25" s="22" t="s">
        <v>84</v>
      </c>
      <c r="R25" s="8">
        <f>IF(COUNTIF($G$5:$G$9,'申込フォーム'!$H25)&gt;0,1,0)*(IF('申込フォーム'!$I25=$J$4,$J$5,0)+IF('申込フォーム'!$I25=$K$4,$K$5,0)+IF('申込フォーム'!$I25=$L$4,$L$5,0)+IF('申込フォーム'!$I25=$M$4,$M$5,0)+IF('申込フォーム'!$I25=$N$4,$N$5,0))+(IF(COUNTIF($G$10:$G$11,'申込フォーム'!$H25)&gt;0,1,0)*(1400+IF('申込フォーム'!$H25=$G$11,1,0)*300*'申込フォーム'!$N25))+IF('申込フォーム'!$L25="希望する",300,0)+IF('申込フォーム'!$M25="希望する",300,0)+IF('申込フォーム'!$J25="レンタル",300,0)</f>
        <v>2300</v>
      </c>
      <c r="S25" s="7"/>
      <c r="T25" s="7"/>
      <c r="U25" s="7"/>
      <c r="V25" s="8"/>
    </row>
    <row r="26" spans="1:22" s="3" customFormat="1" ht="15.75" customHeight="1">
      <c r="A26" s="3">
        <v>1</v>
      </c>
      <c r="B26" s="9"/>
      <c r="C26" s="9"/>
      <c r="E26" s="10"/>
      <c r="F26" s="3">
        <f>IF('申込フォーム'!$E26="","",DATEDIF('申込フォーム'!$E26,"2019/4/1","Y"))</f>
      </c>
      <c r="H26" s="9"/>
      <c r="K26" s="21">
        <f t="shared" si="0"/>
      </c>
      <c r="L26" s="21"/>
      <c r="R26" s="8">
        <f>IF(COUNTIF($G$5:$G$9,'申込フォーム'!$H26)&gt;0,1,0)*(IF('申込フォーム'!$I26=$J$4,$J$5,0)+IF('申込フォーム'!$I26=$K$4,$K$5,0)+IF('申込フォーム'!$I26=$L$4,$L$5,0)+IF('申込フォーム'!$I26=$M$4,$M$5,0)+IF('申込フォーム'!$I26=$N$4,$N$5,0))+(IF(COUNTIF($G$10:$G$11,'申込フォーム'!$H26)&gt;0,1,0)*(1400+IF('申込フォーム'!$H26=$G$11,1,0)*300*'申込フォーム'!$N26))+IF('申込フォーム'!$L26="希望する",300,0)+IF('申込フォーム'!$M26="希望する",300,0)+IF('申込フォーム'!$J26="レンタル",300,0)</f>
        <v>0</v>
      </c>
      <c r="S26" s="7"/>
      <c r="T26" s="7"/>
      <c r="U26" s="7"/>
      <c r="V26" s="8"/>
    </row>
    <row r="27" spans="1:22" s="3" customFormat="1" ht="15.75" customHeight="1">
      <c r="A27" s="3">
        <v>2</v>
      </c>
      <c r="B27" s="9"/>
      <c r="C27" s="9"/>
      <c r="E27" s="10"/>
      <c r="F27" s="3">
        <f>IF('申込フォーム'!$E27="","",DATEDIF('申込フォーム'!$E27,"2019/4/1","Y"))</f>
      </c>
      <c r="H27" s="9"/>
      <c r="K27" s="21">
        <f t="shared" si="0"/>
      </c>
      <c r="L27" s="21"/>
      <c r="R27" s="8">
        <f>IF(COUNTIF($G$5:$G$9,'申込フォーム'!$H27)&gt;0,1,0)*(IF('申込フォーム'!$I27=$J$4,$J$5,0)+IF('申込フォーム'!$I27=$K$4,$K$5,0)+IF('申込フォーム'!$I27=$L$4,$L$5,0)+IF('申込フォーム'!$I27=$M$4,$M$5,0)+IF('申込フォーム'!$I27=$N$4,$N$5,0))+(IF(COUNTIF($G$10:$G$11,'申込フォーム'!$H27)&gt;0,1,0)*(1400+IF('申込フォーム'!$H27=$G$11,1,0)*300*'申込フォーム'!$N27))+IF('申込フォーム'!$L27="希望する",300,0)+IF('申込フォーム'!$M27="希望する",300,0)+IF('申込フォーム'!$J27="レンタル",300,0)</f>
        <v>0</v>
      </c>
      <c r="S27" s="7"/>
      <c r="T27" s="7"/>
      <c r="U27" s="7"/>
      <c r="V27" s="8"/>
    </row>
    <row r="28" spans="1:22" s="3" customFormat="1" ht="15.75" customHeight="1">
      <c r="A28" s="3">
        <v>3</v>
      </c>
      <c r="B28" s="9"/>
      <c r="C28" s="9"/>
      <c r="E28" s="10"/>
      <c r="F28" s="3">
        <f>IF('申込フォーム'!$E28="","",DATEDIF('申込フォーム'!$E28,"2019/4/1","Y"))</f>
      </c>
      <c r="H28" s="9"/>
      <c r="K28" s="21">
        <f t="shared" si="0"/>
      </c>
      <c r="L28" s="21"/>
      <c r="R28" s="8">
        <f>IF(COUNTIF($G$5:$G$9,'申込フォーム'!$H28)&gt;0,1,0)*(IF('申込フォーム'!$I28=$J$4,$J$5,0)+IF('申込フォーム'!$I28=$K$4,$K$5,0)+IF('申込フォーム'!$I28=$L$4,$L$5,0)+IF('申込フォーム'!$I28=$M$4,$M$5,0)+IF('申込フォーム'!$I28=$N$4,$N$5,0))+(IF(COUNTIF($G$10:$G$11,'申込フォーム'!$H28)&gt;0,1,0)*(1400+IF('申込フォーム'!$H28=$G$11,1,0)*300*'申込フォーム'!$N28))+IF('申込フォーム'!$L28="希望する",300,0)+IF('申込フォーム'!$M28="希望する",300,0)+IF('申込フォーム'!$J28="レンタル",300,0)</f>
        <v>0</v>
      </c>
      <c r="S28" s="7"/>
      <c r="T28" s="7"/>
      <c r="U28" s="7"/>
      <c r="V28" s="8"/>
    </row>
    <row r="29" spans="1:22" s="3" customFormat="1" ht="15.75" customHeight="1">
      <c r="A29" s="3">
        <v>4</v>
      </c>
      <c r="B29" s="9"/>
      <c r="C29" s="9"/>
      <c r="E29" s="10"/>
      <c r="F29" s="3">
        <f>IF('申込フォーム'!$E29="","",DATEDIF('申込フォーム'!$E29,"2019/4/1","Y"))</f>
      </c>
      <c r="H29" s="9"/>
      <c r="K29" s="21">
        <f t="shared" si="0"/>
      </c>
      <c r="L29" s="21"/>
      <c r="R29" s="8">
        <f>IF(COUNTIF($G$5:$G$9,'申込フォーム'!$H29)&gt;0,1,0)*(IF('申込フォーム'!$I29=$J$4,$J$5,0)+IF('申込フォーム'!$I29=$K$4,$K$5,0)+IF('申込フォーム'!$I29=$L$4,$L$5,0)+IF('申込フォーム'!$I29=$M$4,$M$5,0)+IF('申込フォーム'!$I29=$N$4,$N$5,0))+(IF(COUNTIF($G$10:$G$11,'申込フォーム'!$H29)&gt;0,1,0)*(1400+IF('申込フォーム'!$H29=$G$11,1,0)*300*'申込フォーム'!$N29))+IF('申込フォーム'!$L29="希望する",300,0)+IF('申込フォーム'!$M29="希望する",300,0)+IF('申込フォーム'!$J29="レンタル",300,0)</f>
        <v>0</v>
      </c>
      <c r="S29" s="7"/>
      <c r="T29" s="7"/>
      <c r="U29" s="7"/>
      <c r="V29" s="8"/>
    </row>
    <row r="30" spans="1:22" s="3" customFormat="1" ht="15.75" customHeight="1">
      <c r="A30" s="3">
        <v>5</v>
      </c>
      <c r="B30" s="9"/>
      <c r="C30" s="9"/>
      <c r="E30" s="10"/>
      <c r="F30" s="3">
        <f>IF('申込フォーム'!$E30="","",DATEDIF('申込フォーム'!$E30,"2019/4/1","Y"))</f>
      </c>
      <c r="H30" s="9"/>
      <c r="K30" s="21">
        <f t="shared" si="0"/>
      </c>
      <c r="L30" s="21"/>
      <c r="R30" s="8">
        <f>IF(COUNTIF($G$5:$G$9,'申込フォーム'!$H30)&gt;0,1,0)*(IF('申込フォーム'!$I30=$J$4,$J$5,0)+IF('申込フォーム'!$I30=$K$4,$K$5,0)+IF('申込フォーム'!$I30=$L$4,$L$5,0)+IF('申込フォーム'!$I30=$M$4,$M$5,0)+IF('申込フォーム'!$I30=$N$4,$N$5,0))+(IF(COUNTIF($G$10:$G$11,'申込フォーム'!$H30)&gt;0,1,0)*(1400+IF('申込フォーム'!$H30=$G$11,1,0)*300*'申込フォーム'!$N30))+IF('申込フォーム'!$L30="希望する",300,0)+IF('申込フォーム'!$M30="希望する",300,0)+IF('申込フォーム'!$J30="レンタル",300,0)</f>
        <v>0</v>
      </c>
      <c r="S30" s="7"/>
      <c r="T30" s="7"/>
      <c r="U30" s="7"/>
      <c r="V30" s="8"/>
    </row>
    <row r="31" spans="1:22" s="3" customFormat="1" ht="15.75" customHeight="1">
      <c r="A31" s="3">
        <v>6</v>
      </c>
      <c r="B31" s="9"/>
      <c r="C31" s="9"/>
      <c r="E31" s="10"/>
      <c r="F31" s="3">
        <f>IF('申込フォーム'!$E31="","",DATEDIF('申込フォーム'!$E31,"2019/4/1","Y"))</f>
      </c>
      <c r="H31" s="9"/>
      <c r="K31" s="21">
        <f t="shared" si="0"/>
      </c>
      <c r="L31" s="21"/>
      <c r="R31" s="8">
        <f>IF(COUNTIF($G$5:$G$9,'申込フォーム'!$H31)&gt;0,1,0)*(IF('申込フォーム'!$I31=$J$4,$J$5,0)+IF('申込フォーム'!$I31=$K$4,$K$5,0)+IF('申込フォーム'!$I31=$L$4,$L$5,0)+IF('申込フォーム'!$I31=$M$4,$M$5,0)+IF('申込フォーム'!$I31=$N$4,$N$5,0))+(IF(COUNTIF($G$10:$G$11,'申込フォーム'!$H31)&gt;0,1,0)*(1400+IF('申込フォーム'!$H31=$G$11,1,0)*300*'申込フォーム'!$N31))+IF('申込フォーム'!$L31="希望する",300,0)+IF('申込フォーム'!$M31="希望する",300,0)+IF('申込フォーム'!$J31="レンタル",300,0)</f>
        <v>0</v>
      </c>
      <c r="S31" s="7"/>
      <c r="T31" s="7"/>
      <c r="U31" s="7"/>
      <c r="V31" s="8"/>
    </row>
    <row r="32" spans="1:22" s="3" customFormat="1" ht="15.75" customHeight="1">
      <c r="A32" s="3">
        <v>7</v>
      </c>
      <c r="B32" s="9"/>
      <c r="C32" s="9"/>
      <c r="E32" s="10"/>
      <c r="F32" s="3">
        <f>IF('申込フォーム'!$E32="","",DATEDIF('申込フォーム'!$E32,"2019/4/1","Y"))</f>
      </c>
      <c r="H32" s="9"/>
      <c r="K32" s="21">
        <f t="shared" si="0"/>
      </c>
      <c r="L32" s="21"/>
      <c r="R32" s="8">
        <f>IF(COUNTIF($G$5:$G$9,'申込フォーム'!$H32)&gt;0,1,0)*(IF('申込フォーム'!$I32=$J$4,$J$5,0)+IF('申込フォーム'!$I32=$K$4,$K$5,0)+IF('申込フォーム'!$I32=$L$4,$L$5,0)+IF('申込フォーム'!$I32=$M$4,$M$5,0)+IF('申込フォーム'!$I32=$N$4,$N$5,0))+(IF(COUNTIF($G$10:$G$11,'申込フォーム'!$H32)&gt;0,1,0)*(1400+IF('申込フォーム'!$H32=$G$11,1,0)*300*'申込フォーム'!$N32))+IF('申込フォーム'!$L32="希望する",300,0)+IF('申込フォーム'!$M32="希望する",300,0)+IF('申込フォーム'!$J32="レンタル",300,0)</f>
        <v>0</v>
      </c>
      <c r="S32" s="7"/>
      <c r="T32" s="7"/>
      <c r="U32" s="7"/>
      <c r="V32" s="8"/>
    </row>
    <row r="33" spans="1:22" s="3" customFormat="1" ht="15.75" customHeight="1">
      <c r="A33" s="3">
        <v>8</v>
      </c>
      <c r="B33" s="9"/>
      <c r="C33" s="9"/>
      <c r="E33" s="10"/>
      <c r="F33" s="3">
        <f>IF('申込フォーム'!$E33="","",DATEDIF('申込フォーム'!$E33,"2019/4/1","Y"))</f>
      </c>
      <c r="H33" s="9"/>
      <c r="K33" s="21">
        <f t="shared" si="0"/>
      </c>
      <c r="L33" s="21"/>
      <c r="R33" s="8">
        <f>IF(COUNTIF($G$5:$G$9,'申込フォーム'!$H33)&gt;0,1,0)*(IF('申込フォーム'!$I33=$J$4,$J$5,0)+IF('申込フォーム'!$I33=$K$4,$K$5,0)+IF('申込フォーム'!$I33=$L$4,$L$5,0)+IF('申込フォーム'!$I33=$M$4,$M$5,0)+IF('申込フォーム'!$I33=$N$4,$N$5,0))+(IF(COUNTIF($G$10:$G$11,'申込フォーム'!$H33)&gt;0,1,0)*(1400+IF('申込フォーム'!$H33=$G$11,1,0)*300*'申込フォーム'!$N33))+IF('申込フォーム'!$L33="希望する",300,0)+IF('申込フォーム'!$M33="希望する",300,0)+IF('申込フォーム'!$J33="レンタル",300,0)</f>
        <v>0</v>
      </c>
      <c r="S33" s="7"/>
      <c r="T33" s="7"/>
      <c r="U33" s="7"/>
      <c r="V33" s="8"/>
    </row>
    <row r="34" spans="1:22" s="3" customFormat="1" ht="15.75" customHeight="1">
      <c r="A34" s="3">
        <v>9</v>
      </c>
      <c r="B34" s="9"/>
      <c r="C34" s="9"/>
      <c r="E34" s="10"/>
      <c r="F34" s="3">
        <f>IF('申込フォーム'!$E34="","",DATEDIF('申込フォーム'!$E34,"2019/4/1","Y"))</f>
      </c>
      <c r="H34" s="9"/>
      <c r="K34" s="21">
        <f t="shared" si="0"/>
      </c>
      <c r="L34" s="21"/>
      <c r="R34" s="8">
        <f>IF(COUNTIF($G$5:$G$9,'申込フォーム'!$H34)&gt;0,1,0)*(IF('申込フォーム'!$I34=$J$4,$J$5,0)+IF('申込フォーム'!$I34=$K$4,$K$5,0)+IF('申込フォーム'!$I34=$L$4,$L$5,0)+IF('申込フォーム'!$I34=$M$4,$M$5,0)+IF('申込フォーム'!$I34=$N$4,$N$5,0))+(IF(COUNTIF($G$10:$G$11,'申込フォーム'!$H34)&gt;0,1,0)*(1400+IF('申込フォーム'!$H34=$G$11,1,0)*300*'申込フォーム'!$N34))+IF('申込フォーム'!$L34="希望する",300,0)+IF('申込フォーム'!$M34="希望する",300,0)+IF('申込フォーム'!$J34="レンタル",300,0)</f>
        <v>0</v>
      </c>
      <c r="S34" s="7"/>
      <c r="T34" s="7"/>
      <c r="U34" s="7"/>
      <c r="V34" s="8"/>
    </row>
    <row r="35" spans="1:22" s="3" customFormat="1" ht="15.75" customHeight="1">
      <c r="A35" s="3">
        <v>10</v>
      </c>
      <c r="B35" s="9"/>
      <c r="C35" s="9"/>
      <c r="E35" s="10"/>
      <c r="F35" s="3">
        <f>IF('申込フォーム'!$E35="","",DATEDIF('申込フォーム'!$E35,"2019/4/1","Y"))</f>
      </c>
      <c r="H35" s="9"/>
      <c r="K35" s="21">
        <f t="shared" si="0"/>
      </c>
      <c r="L35" s="21"/>
      <c r="R35" s="8">
        <f>IF(COUNTIF($G$5:$G$9,'申込フォーム'!$H35)&gt;0,1,0)*(IF('申込フォーム'!$I35=$J$4,$J$5,0)+IF('申込フォーム'!$I35=$K$4,$K$5,0)+IF('申込フォーム'!$I35=$L$4,$L$5,0)+IF('申込フォーム'!$I35=$M$4,$M$5,0)+IF('申込フォーム'!$I35=$N$4,$N$5,0))+(IF(COUNTIF($G$10:$G$11,'申込フォーム'!$H35)&gt;0,1,0)*(1400+IF('申込フォーム'!$H35=$G$11,1,0)*300*'申込フォーム'!$N35))+IF('申込フォーム'!$L35="希望する",300,0)+IF('申込フォーム'!$M35="希望する",300,0)+IF('申込フォーム'!$J35="レンタル",300,0)</f>
        <v>0</v>
      </c>
      <c r="S35" s="7"/>
      <c r="T35" s="7"/>
      <c r="U35" s="7"/>
      <c r="V35" s="8"/>
    </row>
    <row r="36" spans="1:22" s="3" customFormat="1" ht="15.75" customHeight="1">
      <c r="A36" s="3">
        <v>11</v>
      </c>
      <c r="B36" s="9"/>
      <c r="C36" s="9"/>
      <c r="E36" s="10"/>
      <c r="F36" s="3">
        <f>IF('申込フォーム'!$E36="","",DATEDIF('申込フォーム'!$E36,"2019/4/1","Y"))</f>
      </c>
      <c r="H36" s="9"/>
      <c r="K36" s="21">
        <f t="shared" si="0"/>
      </c>
      <c r="L36" s="21"/>
      <c r="R36" s="8">
        <f>IF(COUNTIF($G$5:$G$9,'申込フォーム'!$H36)&gt;0,1,0)*(IF('申込フォーム'!$I36=$J$4,$J$5,0)+IF('申込フォーム'!$I36=$K$4,$K$5,0)+IF('申込フォーム'!$I36=$L$4,$L$5,0)+IF('申込フォーム'!$I36=$M$4,$M$5,0)+IF('申込フォーム'!$I36=$N$4,$N$5,0))+(IF(COUNTIF($G$10:$G$11,'申込フォーム'!$H36)&gt;0,1,0)*(1400+IF('申込フォーム'!$H36=$G$11,1,0)*300*'申込フォーム'!$N36))+IF('申込フォーム'!$L36="希望する",300,0)+IF('申込フォーム'!$M36="希望する",300,0)+IF('申込フォーム'!$J36="レンタル",300,0)</f>
        <v>0</v>
      </c>
      <c r="S36" s="7"/>
      <c r="T36" s="7"/>
      <c r="U36" s="7"/>
      <c r="V36" s="8"/>
    </row>
    <row r="37" spans="1:22" s="3" customFormat="1" ht="15.75" customHeight="1">
      <c r="A37" s="3">
        <v>12</v>
      </c>
      <c r="B37" s="9"/>
      <c r="C37" s="9"/>
      <c r="E37" s="10"/>
      <c r="F37" s="3">
        <f>IF('申込フォーム'!$E37="","",DATEDIF('申込フォーム'!$E37,"2019/4/1","Y"))</f>
      </c>
      <c r="H37" s="9"/>
      <c r="K37" s="21">
        <f t="shared" si="0"/>
      </c>
      <c r="L37" s="21"/>
      <c r="R37" s="8">
        <f>IF(COUNTIF($G$5:$G$9,'申込フォーム'!$H37)&gt;0,1,0)*(IF('申込フォーム'!$I37=$J$4,$J$5,0)+IF('申込フォーム'!$I37=$K$4,$K$5,0)+IF('申込フォーム'!$I37=$L$4,$L$5,0)+IF('申込フォーム'!$I37=$M$4,$M$5,0)+IF('申込フォーム'!$I37=$N$4,$N$5,0))+(IF(COUNTIF($G$10:$G$11,'申込フォーム'!$H37)&gt;0,1,0)*(1400+IF('申込フォーム'!$H37=$G$11,1,0)*300*'申込フォーム'!$N37))+IF('申込フォーム'!$L37="希望する",300,0)+IF('申込フォーム'!$M37="希望する",300,0)+IF('申込フォーム'!$J37="レンタル",300,0)</f>
        <v>0</v>
      </c>
      <c r="S37" s="7"/>
      <c r="T37" s="7"/>
      <c r="U37" s="7"/>
      <c r="V37" s="8"/>
    </row>
    <row r="38" spans="1:22" s="3" customFormat="1" ht="15.75" customHeight="1">
      <c r="A38" s="3">
        <v>13</v>
      </c>
      <c r="B38" s="9"/>
      <c r="C38" s="9"/>
      <c r="E38" s="10"/>
      <c r="F38" s="3">
        <f>IF('申込フォーム'!$E38="","",DATEDIF('申込フォーム'!$E38,"2019/4/1","Y"))</f>
      </c>
      <c r="H38" s="9"/>
      <c r="K38" s="21">
        <f t="shared" si="0"/>
      </c>
      <c r="L38" s="21"/>
      <c r="R38" s="8">
        <f>IF(COUNTIF($G$5:$G$9,'申込フォーム'!$H38)&gt;0,1,0)*(IF('申込フォーム'!$I38=$J$4,$J$5,0)+IF('申込フォーム'!$I38=$K$4,$K$5,0)+IF('申込フォーム'!$I38=$L$4,$L$5,0)+IF('申込フォーム'!$I38=$M$4,$M$5,0)+IF('申込フォーム'!$I38=$N$4,$N$5,0))+(IF(COUNTIF($G$10:$G$11,'申込フォーム'!$H38)&gt;0,1,0)*(1400+IF('申込フォーム'!$H38=$G$11,1,0)*300*'申込フォーム'!$N38))+IF('申込フォーム'!$L38="希望する",300,0)+IF('申込フォーム'!$M38="希望する",300,0)+IF('申込フォーム'!$J38="レンタル",300,0)</f>
        <v>0</v>
      </c>
      <c r="S38" s="7"/>
      <c r="T38" s="7"/>
      <c r="U38" s="7"/>
      <c r="V38" s="8"/>
    </row>
    <row r="39" spans="1:22" s="3" customFormat="1" ht="15.75" customHeight="1">
      <c r="A39" s="3">
        <v>14</v>
      </c>
      <c r="B39" s="9"/>
      <c r="C39" s="9"/>
      <c r="E39" s="10"/>
      <c r="F39" s="3">
        <f>IF('申込フォーム'!$E39="","",DATEDIF('申込フォーム'!$E39,"2019/4/1","Y"))</f>
      </c>
      <c r="H39" s="9"/>
      <c r="K39" s="21">
        <f t="shared" si="0"/>
      </c>
      <c r="L39" s="21"/>
      <c r="R39" s="8">
        <f>IF(COUNTIF($G$5:$G$9,'申込フォーム'!$H39)&gt;0,1,0)*(IF('申込フォーム'!$I39=$J$4,$J$5,0)+IF('申込フォーム'!$I39=$K$4,$K$5,0)+IF('申込フォーム'!$I39=$L$4,$L$5,0)+IF('申込フォーム'!$I39=$M$4,$M$5,0)+IF('申込フォーム'!$I39=$N$4,$N$5,0))+(IF(COUNTIF($G$10:$G$11,'申込フォーム'!$H39)&gt;0,1,0)*(1400+IF('申込フォーム'!$H39=$G$11,1,0)*300*'申込フォーム'!$N39))+IF('申込フォーム'!$L39="希望する",300,0)+IF('申込フォーム'!$M39="希望する",300,0)+IF('申込フォーム'!$J39="レンタル",300,0)</f>
        <v>0</v>
      </c>
      <c r="S39" s="7"/>
      <c r="T39" s="7"/>
      <c r="U39" s="7"/>
      <c r="V39" s="8"/>
    </row>
    <row r="40" spans="1:22" s="3" customFormat="1" ht="15.75" customHeight="1">
      <c r="A40" s="3">
        <v>15</v>
      </c>
      <c r="B40" s="9"/>
      <c r="C40" s="9"/>
      <c r="E40" s="10"/>
      <c r="F40" s="3">
        <f>IF('申込フォーム'!$E40="","",DATEDIF('申込フォーム'!$E40,"2019/4/1","Y"))</f>
      </c>
      <c r="H40" s="9"/>
      <c r="K40" s="21">
        <f t="shared" si="0"/>
      </c>
      <c r="L40" s="21"/>
      <c r="R40" s="8">
        <f>IF(COUNTIF($G$5:$G$9,'申込フォーム'!$H40)&gt;0,1,0)*(IF('申込フォーム'!$I40=$J$4,$J$5,0)+IF('申込フォーム'!$I40=$K$4,$K$5,0)+IF('申込フォーム'!$I40=$L$4,$L$5,0)+IF('申込フォーム'!$I40=$M$4,$M$5,0)+IF('申込フォーム'!$I40=$N$4,$N$5,0))+(IF(COUNTIF($G$10:$G$11,'申込フォーム'!$H40)&gt;0,1,0)*(1400+IF('申込フォーム'!$H40=$G$11,1,0)*300*'申込フォーム'!$N40))+IF('申込フォーム'!$L40="希望する",300,0)+IF('申込フォーム'!$M40="希望する",300,0)+IF('申込フォーム'!$J40="レンタル",300,0)</f>
        <v>0</v>
      </c>
      <c r="S40" s="7"/>
      <c r="T40" s="7"/>
      <c r="U40" s="7"/>
      <c r="V40" s="8"/>
    </row>
    <row r="41" spans="1:21" s="3" customFormat="1" ht="15.75" customHeight="1">
      <c r="A41" s="3">
        <v>16</v>
      </c>
      <c r="B41" s="9"/>
      <c r="C41" s="9"/>
      <c r="E41" s="10"/>
      <c r="F41" s="3">
        <f>IF('申込フォーム'!$E41="","",DATEDIF('申込フォーム'!$E41,"2019/4/1","Y"))</f>
      </c>
      <c r="H41" s="9"/>
      <c r="K41" s="21">
        <f t="shared" si="0"/>
      </c>
      <c r="L41" s="21"/>
      <c r="R41" s="8">
        <f>IF(COUNTIF($G$5:$G$9,'申込フォーム'!$H41)&gt;0,1,0)*(IF('申込フォーム'!$I41=$J$4,$J$5,0)+IF('申込フォーム'!$I41=$K$4,$K$5,0)+IF('申込フォーム'!$I41=$L$4,$L$5,0)+IF('申込フォーム'!$I41=$M$4,$M$5,0)+IF('申込フォーム'!$I41=$N$4,$N$5,0))+(IF(COUNTIF($G$10:$G$11,'申込フォーム'!$H41)&gt;0,1,0)*(1400+IF('申込フォーム'!$H41=$G$11,1,0)*300*'申込フォーム'!$N41))+IF('申込フォーム'!$L41="希望する",300,0)+IF('申込フォーム'!$M41="希望する",300,0)+IF('申込フォーム'!$J41="レンタル",300,0)</f>
        <v>0</v>
      </c>
      <c r="S41" s="7"/>
      <c r="T41" s="7"/>
      <c r="U41" s="7"/>
    </row>
    <row r="42" spans="1:21" s="3" customFormat="1" ht="15.75" customHeight="1">
      <c r="A42" s="3">
        <v>17</v>
      </c>
      <c r="B42" s="9"/>
      <c r="C42" s="9"/>
      <c r="E42" s="10"/>
      <c r="F42" s="3">
        <f>IF('申込フォーム'!$E42="","",DATEDIF('申込フォーム'!$E42,"2019/4/1","Y"))</f>
      </c>
      <c r="H42" s="9"/>
      <c r="K42" s="21">
        <f t="shared" si="0"/>
      </c>
      <c r="L42" s="21"/>
      <c r="R42" s="8">
        <f>IF(COUNTIF($G$5:$G$9,'申込フォーム'!$H42)&gt;0,1,0)*(IF('申込フォーム'!$I42=$J$4,$J$5,0)+IF('申込フォーム'!$I42=$K$4,$K$5,0)+IF('申込フォーム'!$I42=$L$4,$L$5,0)+IF('申込フォーム'!$I42=$M$4,$M$5,0)+IF('申込フォーム'!$I42=$N$4,$N$5,0))+(IF(COUNTIF($G$10:$G$11,'申込フォーム'!$H42)&gt;0,1,0)*(1400+IF('申込フォーム'!$H42=$G$11,1,0)*300*'申込フォーム'!$N42))+IF('申込フォーム'!$L42="希望する",300,0)+IF('申込フォーム'!$M42="希望する",300,0)+IF('申込フォーム'!$J42="レンタル",300,0)</f>
        <v>0</v>
      </c>
      <c r="S42" s="7"/>
      <c r="T42" s="7"/>
      <c r="U42" s="7"/>
    </row>
    <row r="43" spans="1:21" s="3" customFormat="1" ht="15.75" customHeight="1">
      <c r="A43" s="3">
        <v>18</v>
      </c>
      <c r="B43" s="9"/>
      <c r="C43" s="9"/>
      <c r="E43" s="10"/>
      <c r="F43" s="3">
        <f>IF('申込フォーム'!$E43="","",DATEDIF('申込フォーム'!$E43,"2019/4/1","Y"))</f>
      </c>
      <c r="H43" s="9"/>
      <c r="K43" s="21">
        <f t="shared" si="0"/>
      </c>
      <c r="L43" s="21"/>
      <c r="R43" s="8">
        <f>IF(COUNTIF($G$5:$G$9,'申込フォーム'!$H43)&gt;0,1,0)*(IF('申込フォーム'!$I43=$J$4,$J$5,0)+IF('申込フォーム'!$I43=$K$4,$K$5,0)+IF('申込フォーム'!$I43=$L$4,$L$5,0)+IF('申込フォーム'!$I43=$M$4,$M$5,0)+IF('申込フォーム'!$I43=$N$4,$N$5,0))+(IF(COUNTIF($G$10:$G$11,'申込フォーム'!$H43)&gt;0,1,0)*(1400+IF('申込フォーム'!$H43=$G$11,1,0)*300*'申込フォーム'!$N43))+IF('申込フォーム'!$L43="希望する",300,0)+IF('申込フォーム'!$M43="希望する",300,0)+IF('申込フォーム'!$J43="レンタル",300,0)</f>
        <v>0</v>
      </c>
      <c r="S43" s="7"/>
      <c r="T43" s="7"/>
      <c r="U43" s="7"/>
    </row>
    <row r="44" spans="1:21" s="3" customFormat="1" ht="15.75" customHeight="1">
      <c r="A44" s="3">
        <v>19</v>
      </c>
      <c r="B44" s="9"/>
      <c r="C44" s="9"/>
      <c r="E44" s="10"/>
      <c r="F44" s="3">
        <f>IF('申込フォーム'!$E44="","",DATEDIF('申込フォーム'!$E44,"2019/4/1","Y"))</f>
      </c>
      <c r="H44" s="9"/>
      <c r="K44" s="21">
        <f t="shared" si="0"/>
      </c>
      <c r="L44" s="21"/>
      <c r="R44" s="8">
        <f>IF(COUNTIF($G$5:$G$9,'申込フォーム'!$H44)&gt;0,1,0)*(IF('申込フォーム'!$I44=$J$4,$J$5,0)+IF('申込フォーム'!$I44=$K$4,$K$5,0)+IF('申込フォーム'!$I44=$L$4,$L$5,0)+IF('申込フォーム'!$I44=$M$4,$M$5,0)+IF('申込フォーム'!$I44=$N$4,$N$5,0))+(IF(COUNTIF($G$10:$G$11,'申込フォーム'!$H44)&gt;0,1,0)*(1400+IF('申込フォーム'!$H44=$G$11,1,0)*300*'申込フォーム'!$N44))+IF('申込フォーム'!$L44="希望する",300,0)+IF('申込フォーム'!$M44="希望する",300,0)+IF('申込フォーム'!$J44="レンタル",300,0)</f>
        <v>0</v>
      </c>
      <c r="S44" s="7"/>
      <c r="T44" s="7"/>
      <c r="U44" s="7"/>
    </row>
    <row r="45" spans="1:21" s="3" customFormat="1" ht="15.75" customHeight="1">
      <c r="A45" s="3">
        <v>20</v>
      </c>
      <c r="B45" s="9"/>
      <c r="C45" s="9"/>
      <c r="E45" s="10"/>
      <c r="F45" s="3">
        <f>IF('申込フォーム'!$E45="","",DATEDIF('申込フォーム'!$E45,"2019/4/1","Y"))</f>
      </c>
      <c r="H45" s="9"/>
      <c r="K45" s="21">
        <f t="shared" si="0"/>
      </c>
      <c r="L45" s="21"/>
      <c r="R45" s="8">
        <f>IF(COUNTIF($G$5:$G$9,'申込フォーム'!$H45)&gt;0,1,0)*(IF('申込フォーム'!$I45=$J$4,$J$5,0)+IF('申込フォーム'!$I45=$K$4,$K$5,0)+IF('申込フォーム'!$I45=$L$4,$L$5,0)+IF('申込フォーム'!$I45=$M$4,$M$5,0)+IF('申込フォーム'!$I45=$N$4,$N$5,0))+(IF(COUNTIF($G$10:$G$11,'申込フォーム'!$H45)&gt;0,1,0)*(1400+IF('申込フォーム'!$H45=$G$11,1,0)*300*'申込フォーム'!$N45))+IF('申込フォーム'!$L45="希望する",300,0)+IF('申込フォーム'!$M45="希望する",300,0)+IF('申込フォーム'!$J45="レンタル",300,0)</f>
        <v>0</v>
      </c>
      <c r="S45" s="7"/>
      <c r="T45" s="7"/>
      <c r="U45" s="7"/>
    </row>
    <row r="46" spans="1:21" s="3" customFormat="1" ht="15.75" customHeight="1">
      <c r="A46" s="3">
        <v>21</v>
      </c>
      <c r="B46" s="9"/>
      <c r="C46" s="9"/>
      <c r="E46" s="10"/>
      <c r="F46" s="3">
        <f>IF('申込フォーム'!$E46="","",DATEDIF('申込フォーム'!$E46,"2019/4/1","Y"))</f>
      </c>
      <c r="H46" s="9"/>
      <c r="K46" s="21">
        <f t="shared" si="0"/>
      </c>
      <c r="L46" s="21"/>
      <c r="R46" s="8">
        <f>IF(COUNTIF($G$5:$G$9,'申込フォーム'!$H46)&gt;0,1,0)*(IF('申込フォーム'!$I46=$J$4,$J$5,0)+IF('申込フォーム'!$I46=$K$4,$K$5,0)+IF('申込フォーム'!$I46=$L$4,$L$5,0)+IF('申込フォーム'!$I46=$M$4,$M$5,0)+IF('申込フォーム'!$I46=$N$4,$N$5,0))+(IF(COUNTIF($G$10:$G$11,'申込フォーム'!$H46)&gt;0,1,0)*(1400+IF('申込フォーム'!$H46=$G$11,1,0)*300*'申込フォーム'!$N46))+IF('申込フォーム'!$L46="希望する",300,0)+IF('申込フォーム'!$M46="希望する",300,0)+IF('申込フォーム'!$J46="レンタル",300,0)</f>
        <v>0</v>
      </c>
      <c r="S46" s="7"/>
      <c r="T46" s="7"/>
      <c r="U46" s="7"/>
    </row>
    <row r="47" spans="1:21" s="3" customFormat="1" ht="15.75" customHeight="1">
      <c r="A47" s="3">
        <v>22</v>
      </c>
      <c r="B47" s="9"/>
      <c r="C47" s="9"/>
      <c r="E47" s="10"/>
      <c r="F47" s="3">
        <f>IF('申込フォーム'!$E47="","",DATEDIF('申込フォーム'!$E47,"2019/4/1","Y"))</f>
      </c>
      <c r="H47" s="9"/>
      <c r="K47" s="21">
        <f t="shared" si="0"/>
      </c>
      <c r="L47" s="21"/>
      <c r="R47" s="8">
        <f>IF(COUNTIF($G$5:$G$9,'申込フォーム'!$H47)&gt;0,1,0)*(IF('申込フォーム'!$I47=$J$4,$J$5,0)+IF('申込フォーム'!$I47=$K$4,$K$5,0)+IF('申込フォーム'!$I47=$L$4,$L$5,0)+IF('申込フォーム'!$I47=$M$4,$M$5,0)+IF('申込フォーム'!$I47=$N$4,$N$5,0))+(IF(COUNTIF($G$10:$G$11,'申込フォーム'!$H47)&gt;0,1,0)*(1400+IF('申込フォーム'!$H47=$G$11,1,0)*300*'申込フォーム'!$N47))+IF('申込フォーム'!$L47="希望する",300,0)+IF('申込フォーム'!$M47="希望する",300,0)+IF('申込フォーム'!$J47="レンタル",300,0)</f>
        <v>0</v>
      </c>
      <c r="S47" s="7"/>
      <c r="T47" s="7"/>
      <c r="U47" s="7"/>
    </row>
    <row r="48" spans="1:21" s="3" customFormat="1" ht="15.75" customHeight="1">
      <c r="A48" s="3">
        <v>23</v>
      </c>
      <c r="B48" s="9"/>
      <c r="C48" s="9"/>
      <c r="E48" s="10"/>
      <c r="F48" s="3">
        <f>IF('申込フォーム'!$E48="","",DATEDIF('申込フォーム'!$E48,"2019/4/1","Y"))</f>
      </c>
      <c r="H48" s="9"/>
      <c r="K48" s="21">
        <f t="shared" si="0"/>
      </c>
      <c r="L48" s="21"/>
      <c r="R48" s="8">
        <f>IF(COUNTIF($G$5:$G$9,'申込フォーム'!$H48)&gt;0,1,0)*(IF('申込フォーム'!$I48=$J$4,$J$5,0)+IF('申込フォーム'!$I48=$K$4,$K$5,0)+IF('申込フォーム'!$I48=$L$4,$L$5,0)+IF('申込フォーム'!$I48=$M$4,$M$5,0)+IF('申込フォーム'!$I48=$N$4,$N$5,0))+(IF(COUNTIF($G$10:$G$11,'申込フォーム'!$H48)&gt;0,1,0)*(1400+IF('申込フォーム'!$H48=$G$11,1,0)*300*'申込フォーム'!$N48))+IF('申込フォーム'!$L48="希望する",300,0)+IF('申込フォーム'!$M48="希望する",300,0)+IF('申込フォーム'!$J48="レンタル",300,0)</f>
        <v>0</v>
      </c>
      <c r="S48" s="7"/>
      <c r="T48" s="7"/>
      <c r="U48" s="7"/>
    </row>
    <row r="49" spans="1:21" s="3" customFormat="1" ht="15.75" customHeight="1">
      <c r="A49" s="3">
        <v>24</v>
      </c>
      <c r="B49" s="9"/>
      <c r="C49" s="9"/>
      <c r="E49" s="10"/>
      <c r="F49" s="3">
        <f>IF('申込フォーム'!$E49="","",DATEDIF('申込フォーム'!$E49,"2019/4/1","Y"))</f>
      </c>
      <c r="H49" s="9"/>
      <c r="K49" s="21">
        <f t="shared" si="0"/>
      </c>
      <c r="L49" s="21"/>
      <c r="R49" s="8">
        <f>IF(COUNTIF($G$5:$G$9,'申込フォーム'!$H49)&gt;0,1,0)*(IF('申込フォーム'!$I49=$J$4,$J$5,0)+IF('申込フォーム'!$I49=$K$4,$K$5,0)+IF('申込フォーム'!$I49=$L$4,$L$5,0)+IF('申込フォーム'!$I49=$M$4,$M$5,0)+IF('申込フォーム'!$I49=$N$4,$N$5,0))+(IF(COUNTIF($G$10:$G$11,'申込フォーム'!$H49)&gt;0,1,0)*(1400+IF('申込フォーム'!$H49=$G$11,1,0)*300*'申込フォーム'!$N49))+IF('申込フォーム'!$L49="希望する",300,0)+IF('申込フォーム'!$M49="希望する",300,0)+IF('申込フォーム'!$J49="レンタル",300,0)</f>
        <v>0</v>
      </c>
      <c r="S49" s="7"/>
      <c r="T49" s="7"/>
      <c r="U49" s="7"/>
    </row>
    <row r="50" spans="1:21" s="3" customFormat="1" ht="15.75" customHeight="1">
      <c r="A50" s="3">
        <v>25</v>
      </c>
      <c r="B50" s="9"/>
      <c r="C50" s="9"/>
      <c r="E50" s="10"/>
      <c r="F50" s="3">
        <f>IF('申込フォーム'!$E50="","",DATEDIF('申込フォーム'!$E50,"2019/4/1","Y"))</f>
      </c>
      <c r="H50" s="9"/>
      <c r="K50" s="21">
        <f t="shared" si="0"/>
      </c>
      <c r="L50" s="21"/>
      <c r="R50" s="8">
        <f>IF(COUNTIF($G$5:$G$9,'申込フォーム'!$H50)&gt;0,1,0)*(IF('申込フォーム'!$I50=$J$4,$J$5,0)+IF('申込フォーム'!$I50=$K$4,$K$5,0)+IF('申込フォーム'!$I50=$L$4,$L$5,0)+IF('申込フォーム'!$I50=$M$4,$M$5,0)+IF('申込フォーム'!$I50=$N$4,$N$5,0))+(IF(COUNTIF($G$10:$G$11,'申込フォーム'!$H50)&gt;0,1,0)*(1400+IF('申込フォーム'!$H50=$G$11,1,0)*300*'申込フォーム'!$N50))+IF('申込フォーム'!$L50="希望する",300,0)+IF('申込フォーム'!$M50="希望する",300,0)+IF('申込フォーム'!$J50="レンタル",300,0)</f>
        <v>0</v>
      </c>
      <c r="S50" s="7"/>
      <c r="T50" s="7"/>
      <c r="U50" s="7"/>
    </row>
    <row r="51" spans="1:21" s="3" customFormat="1" ht="15.75" customHeight="1">
      <c r="A51" s="3">
        <v>26</v>
      </c>
      <c r="B51" s="9"/>
      <c r="C51" s="9"/>
      <c r="E51" s="10"/>
      <c r="F51" s="3">
        <f>IF('申込フォーム'!$E51="","",DATEDIF('申込フォーム'!$E51,"2019/4/1","Y"))</f>
      </c>
      <c r="H51" s="9"/>
      <c r="K51" s="21">
        <f t="shared" si="0"/>
      </c>
      <c r="L51" s="21"/>
      <c r="R51" s="8">
        <f>IF(COUNTIF($G$5:$G$9,'申込フォーム'!$H51)&gt;0,1,0)*(IF('申込フォーム'!$I51=$J$4,$J$5,0)+IF('申込フォーム'!$I51=$K$4,$K$5,0)+IF('申込フォーム'!$I51=$L$4,$L$5,0)+IF('申込フォーム'!$I51=$M$4,$M$5,0)+IF('申込フォーム'!$I51=$N$4,$N$5,0))+(IF(COUNTIF($G$10:$G$11,'申込フォーム'!$H51)&gt;0,1,0)*(1400+IF('申込フォーム'!$H51=$G$11,1,0)*300*'申込フォーム'!$N51))+IF('申込フォーム'!$L51="希望する",300,0)+IF('申込フォーム'!$M51="希望する",300,0)+IF('申込フォーム'!$J51="レンタル",300,0)</f>
        <v>0</v>
      </c>
      <c r="S51" s="7"/>
      <c r="T51" s="7"/>
      <c r="U51" s="7"/>
    </row>
    <row r="52" spans="1:21" s="3" customFormat="1" ht="15.75" customHeight="1">
      <c r="A52" s="3">
        <v>27</v>
      </c>
      <c r="B52" s="9"/>
      <c r="C52" s="9"/>
      <c r="E52" s="10"/>
      <c r="F52" s="3">
        <f>IF('申込フォーム'!$E52="","",DATEDIF('申込フォーム'!$E52,"2019/4/1","Y"))</f>
      </c>
      <c r="H52" s="9"/>
      <c r="K52" s="21">
        <f t="shared" si="0"/>
      </c>
      <c r="L52" s="21"/>
      <c r="R52" s="8">
        <f>IF(COUNTIF($G$5:$G$9,'申込フォーム'!$H52)&gt;0,1,0)*(IF('申込フォーム'!$I52=$J$4,$J$5,0)+IF('申込フォーム'!$I52=$K$4,$K$5,0)+IF('申込フォーム'!$I52=$L$4,$L$5,0)+IF('申込フォーム'!$I52=$M$4,$M$5,0)+IF('申込フォーム'!$I52=$N$4,$N$5,0))+(IF(COUNTIF($G$10:$G$11,'申込フォーム'!$H52)&gt;0,1,0)*(1400+IF('申込フォーム'!$H52=$G$11,1,0)*300*'申込フォーム'!$N52))+IF('申込フォーム'!$L52="希望する",300,0)+IF('申込フォーム'!$M52="希望する",300,0)+IF('申込フォーム'!$J52="レンタル",300,0)</f>
        <v>0</v>
      </c>
      <c r="S52" s="7"/>
      <c r="T52" s="7"/>
      <c r="U52" s="7"/>
    </row>
    <row r="53" spans="1:21" s="3" customFormat="1" ht="15.75" customHeight="1">
      <c r="A53" s="3">
        <v>28</v>
      </c>
      <c r="B53" s="9"/>
      <c r="C53" s="9"/>
      <c r="E53" s="10"/>
      <c r="F53" s="3">
        <f>IF('申込フォーム'!$E53="","",DATEDIF('申込フォーム'!$E53,"2019/4/1","Y"))</f>
      </c>
      <c r="H53" s="9"/>
      <c r="K53" s="21">
        <f t="shared" si="0"/>
      </c>
      <c r="L53" s="21"/>
      <c r="R53" s="8">
        <f>IF(COUNTIF($G$5:$G$9,'申込フォーム'!$H53)&gt;0,1,0)*(IF('申込フォーム'!$I53=$J$4,$J$5,0)+IF('申込フォーム'!$I53=$K$4,$K$5,0)+IF('申込フォーム'!$I53=$L$4,$L$5,0)+IF('申込フォーム'!$I53=$M$4,$M$5,0)+IF('申込フォーム'!$I53=$N$4,$N$5,0))+(IF(COUNTIF($G$10:$G$11,'申込フォーム'!$H53)&gt;0,1,0)*(1400+IF('申込フォーム'!$H53=$G$11,1,0)*300*'申込フォーム'!$N53))+IF('申込フォーム'!$L53="希望する",300,0)+IF('申込フォーム'!$M53="希望する",300,0)+IF('申込フォーム'!$J53="レンタル",300,0)</f>
        <v>0</v>
      </c>
      <c r="S53" s="7"/>
      <c r="T53" s="7"/>
      <c r="U53" s="7"/>
    </row>
    <row r="54" spans="1:21" s="3" customFormat="1" ht="15.75" customHeight="1">
      <c r="A54" s="3">
        <v>29</v>
      </c>
      <c r="B54" s="9"/>
      <c r="C54" s="9"/>
      <c r="E54" s="10"/>
      <c r="F54" s="3">
        <f>IF('申込フォーム'!$E54="","",DATEDIF('申込フォーム'!$E54,"2019/4/1","Y"))</f>
      </c>
      <c r="H54" s="9"/>
      <c r="K54" s="21">
        <f t="shared" si="0"/>
      </c>
      <c r="L54" s="21"/>
      <c r="R54" s="8">
        <f>IF(COUNTIF($G$5:$G$9,'申込フォーム'!$H54)&gt;0,1,0)*(IF('申込フォーム'!$I54=$J$4,$J$5,0)+IF('申込フォーム'!$I54=$K$4,$K$5,0)+IF('申込フォーム'!$I54=$L$4,$L$5,0)+IF('申込フォーム'!$I54=$M$4,$M$5,0)+IF('申込フォーム'!$I54=$N$4,$N$5,0))+(IF(COUNTIF($G$10:$G$11,'申込フォーム'!$H54)&gt;0,1,0)*(1400+IF('申込フォーム'!$H54=$G$11,1,0)*300*'申込フォーム'!$N54))+IF('申込フォーム'!$L54="希望する",300,0)+IF('申込フォーム'!$M54="希望する",300,0)+IF('申込フォーム'!$J54="レンタル",300,0)</f>
        <v>0</v>
      </c>
      <c r="S54" s="7"/>
      <c r="T54" s="7"/>
      <c r="U54" s="7"/>
    </row>
    <row r="55" spans="1:21" s="3" customFormat="1" ht="15.75" customHeight="1">
      <c r="A55" s="3">
        <v>30</v>
      </c>
      <c r="B55" s="9"/>
      <c r="C55" s="9"/>
      <c r="E55" s="10"/>
      <c r="F55" s="3">
        <f>IF('申込フォーム'!$E55="","",DATEDIF('申込フォーム'!$E55,"2019/4/1","Y"))</f>
      </c>
      <c r="H55" s="9"/>
      <c r="K55" s="21">
        <f t="shared" si="0"/>
      </c>
      <c r="L55" s="21"/>
      <c r="R55" s="8">
        <f>IF(COUNTIF($G$5:$G$9,'申込フォーム'!$H55)&gt;0,1,0)*(IF('申込フォーム'!$I55=$J$4,$J$5,0)+IF('申込フォーム'!$I55=$K$4,$K$5,0)+IF('申込フォーム'!$I55=$L$4,$L$5,0)+IF('申込フォーム'!$I55=$M$4,$M$5,0)+IF('申込フォーム'!$I55=$N$4,$N$5,0))+(IF(COUNTIF($G$10:$G$11,'申込フォーム'!$H55)&gt;0,1,0)*(1400+IF('申込フォーム'!$H55=$G$11,1,0)*300*'申込フォーム'!$N55))+IF('申込フォーム'!$L55="希望する",300,0)+IF('申込フォーム'!$M55="希望する",300,0)+IF('申込フォーム'!$J55="レンタル",300,0)</f>
        <v>0</v>
      </c>
      <c r="S55" s="7"/>
      <c r="T55" s="7"/>
      <c r="U55" s="7"/>
    </row>
    <row r="56" spans="1:21" s="3" customFormat="1" ht="15.75" customHeight="1">
      <c r="A56" s="3">
        <v>31</v>
      </c>
      <c r="B56" s="9"/>
      <c r="C56" s="9"/>
      <c r="E56" s="10"/>
      <c r="F56" s="3">
        <f>IF('申込フォーム'!$E56="","",DATEDIF('申込フォーム'!$E56,"2019/4/1","Y"))</f>
      </c>
      <c r="H56" s="9"/>
      <c r="K56" s="21">
        <f t="shared" si="0"/>
      </c>
      <c r="L56" s="21"/>
      <c r="R56" s="8">
        <f>IF(COUNTIF($G$5:$G$9,'申込フォーム'!$H56)&gt;0,1,0)*(IF('申込フォーム'!$I56=$J$4,$J$5,0)+IF('申込フォーム'!$I56=$K$4,$K$5,0)+IF('申込フォーム'!$I56=$L$4,$L$5,0)+IF('申込フォーム'!$I56=$M$4,$M$5,0)+IF('申込フォーム'!$I56=$N$4,$N$5,0))+(IF(COUNTIF($G$10:$G$11,'申込フォーム'!$H56)&gt;0,1,0)*(1400+IF('申込フォーム'!$H56=$G$11,1,0)*300*'申込フォーム'!$N56))+IF('申込フォーム'!$L56="希望する",300,0)+IF('申込フォーム'!$M56="希望する",300,0)+IF('申込フォーム'!$J56="レンタル",300,0)</f>
        <v>0</v>
      </c>
      <c r="S56" s="7"/>
      <c r="T56" s="7"/>
      <c r="U56" s="7"/>
    </row>
    <row r="57" spans="1:21" s="3" customFormat="1" ht="15.75" customHeight="1">
      <c r="A57" s="3">
        <v>32</v>
      </c>
      <c r="B57" s="9"/>
      <c r="C57" s="9"/>
      <c r="E57" s="10"/>
      <c r="F57" s="3">
        <f>IF('申込フォーム'!$E57="","",DATEDIF('申込フォーム'!$E57,"2019/4/1","Y"))</f>
      </c>
      <c r="H57" s="9"/>
      <c r="K57" s="21">
        <f t="shared" si="0"/>
      </c>
      <c r="L57" s="21"/>
      <c r="R57" s="8">
        <f>IF(COUNTIF($G$5:$G$9,'申込フォーム'!$H57)&gt;0,1,0)*(IF('申込フォーム'!$I57=$J$4,$J$5,0)+IF('申込フォーム'!$I57=$K$4,$K$5,0)+IF('申込フォーム'!$I57=$L$4,$L$5,0)+IF('申込フォーム'!$I57=$M$4,$M$5,0)+IF('申込フォーム'!$I57=$N$4,$N$5,0))+(IF(COUNTIF($G$10:$G$11,'申込フォーム'!$H57)&gt;0,1,0)*(1400+IF('申込フォーム'!$H57=$G$11,1,0)*300*'申込フォーム'!$N57))+IF('申込フォーム'!$L57="希望する",300,0)+IF('申込フォーム'!$M57="希望する",300,0)+IF('申込フォーム'!$J57="レンタル",300,0)</f>
        <v>0</v>
      </c>
      <c r="S57" s="7"/>
      <c r="T57" s="7"/>
      <c r="U57" s="7"/>
    </row>
    <row r="58" spans="1:21" s="3" customFormat="1" ht="15.75" customHeight="1">
      <c r="A58" s="3">
        <v>33</v>
      </c>
      <c r="B58" s="9"/>
      <c r="C58" s="9"/>
      <c r="E58" s="10"/>
      <c r="F58" s="3">
        <f>IF('申込フォーム'!$E58="","",DATEDIF('申込フォーム'!$E58,"2019/4/1","Y"))</f>
      </c>
      <c r="H58" s="9"/>
      <c r="K58" s="21">
        <f t="shared" si="0"/>
      </c>
      <c r="L58" s="21"/>
      <c r="R58" s="8">
        <f>IF(COUNTIF($G$5:$G$9,'申込フォーム'!$H58)&gt;0,1,0)*(IF('申込フォーム'!$I58=$J$4,$J$5,0)+IF('申込フォーム'!$I58=$K$4,$K$5,0)+IF('申込フォーム'!$I58=$L$4,$L$5,0)+IF('申込フォーム'!$I58=$M$4,$M$5,0)+IF('申込フォーム'!$I58=$N$4,$N$5,0))+(IF(COUNTIF($G$10:$G$11,'申込フォーム'!$H58)&gt;0,1,0)*(1400+IF('申込フォーム'!$H58=$G$11,1,0)*300*'申込フォーム'!$N58))+IF('申込フォーム'!$L58="希望する",300,0)+IF('申込フォーム'!$M58="希望する",300,0)+IF('申込フォーム'!$J58="レンタル",300,0)</f>
        <v>0</v>
      </c>
      <c r="S58" s="7"/>
      <c r="T58" s="7"/>
      <c r="U58" s="7"/>
    </row>
    <row r="59" spans="1:21" s="3" customFormat="1" ht="15.75" customHeight="1">
      <c r="A59" s="3">
        <v>34</v>
      </c>
      <c r="B59" s="9"/>
      <c r="C59" s="9"/>
      <c r="E59" s="10"/>
      <c r="F59" s="3">
        <f>IF('申込フォーム'!$E59="","",DATEDIF('申込フォーム'!$E59,"2019/4/1","Y"))</f>
      </c>
      <c r="H59" s="9"/>
      <c r="K59" s="21">
        <f t="shared" si="0"/>
      </c>
      <c r="L59" s="21"/>
      <c r="R59" s="8">
        <f>IF(COUNTIF($G$5:$G$9,'申込フォーム'!$H59)&gt;0,1,0)*(IF('申込フォーム'!$I59=$J$4,$J$5,0)+IF('申込フォーム'!$I59=$K$4,$K$5,0)+IF('申込フォーム'!$I59=$L$4,$L$5,0)+IF('申込フォーム'!$I59=$M$4,$M$5,0)+IF('申込フォーム'!$I59=$N$4,$N$5,0))+(IF(COUNTIF($G$10:$G$11,'申込フォーム'!$H59)&gt;0,1,0)*(1400+IF('申込フォーム'!$H59=$G$11,1,0)*300*'申込フォーム'!$N59))+IF('申込フォーム'!$L59="希望する",300,0)+IF('申込フォーム'!$M59="希望する",300,0)+IF('申込フォーム'!$J59="レンタル",300,0)</f>
        <v>0</v>
      </c>
      <c r="S59" s="7"/>
      <c r="T59" s="7"/>
      <c r="U59" s="7"/>
    </row>
    <row r="60" spans="1:21" s="3" customFormat="1" ht="15.75" customHeight="1">
      <c r="A60" s="3">
        <v>35</v>
      </c>
      <c r="B60" s="9"/>
      <c r="C60" s="9"/>
      <c r="E60" s="10"/>
      <c r="F60" s="3">
        <f>IF('申込フォーム'!$E60="","",DATEDIF('申込フォーム'!$E60,"2019/4/1","Y"))</f>
      </c>
      <c r="H60" s="9"/>
      <c r="K60" s="21">
        <f t="shared" si="0"/>
      </c>
      <c r="L60" s="21"/>
      <c r="R60" s="8">
        <f>IF(COUNTIF($G$5:$G$9,'申込フォーム'!$H60)&gt;0,1,0)*(IF('申込フォーム'!$I60=$J$4,$J$5,0)+IF('申込フォーム'!$I60=$K$4,$K$5,0)+IF('申込フォーム'!$I60=$L$4,$L$5,0)+IF('申込フォーム'!$I60=$M$4,$M$5,0)+IF('申込フォーム'!$I60=$N$4,$N$5,0))+(IF(COUNTIF($G$10:$G$11,'申込フォーム'!$H60)&gt;0,1,0)*(1400+IF('申込フォーム'!$H60=$G$11,1,0)*300*'申込フォーム'!$N60))+IF('申込フォーム'!$L60="希望する",300,0)+IF('申込フォーム'!$M60="希望する",300,0)+IF('申込フォーム'!$J60="レンタル",300,0)</f>
        <v>0</v>
      </c>
      <c r="S60" s="7"/>
      <c r="T60" s="7"/>
      <c r="U60" s="7"/>
    </row>
    <row r="61" spans="1:21" s="3" customFormat="1" ht="15.75" customHeight="1">
      <c r="A61" s="3">
        <v>36</v>
      </c>
      <c r="B61" s="9"/>
      <c r="C61" s="9"/>
      <c r="E61" s="10"/>
      <c r="F61" s="3">
        <f>IF('申込フォーム'!$E61="","",DATEDIF('申込フォーム'!$E61,"2019/4/1","Y"))</f>
      </c>
      <c r="H61" s="9"/>
      <c r="K61" s="21">
        <f t="shared" si="0"/>
      </c>
      <c r="L61" s="21"/>
      <c r="R61" s="8">
        <f>IF(COUNTIF($G$5:$G$9,'申込フォーム'!$H61)&gt;0,1,0)*(IF('申込フォーム'!$I61=$J$4,$J$5,0)+IF('申込フォーム'!$I61=$K$4,$K$5,0)+IF('申込フォーム'!$I61=$L$4,$L$5,0)+IF('申込フォーム'!$I61=$M$4,$M$5,0)+IF('申込フォーム'!$I61=$N$4,$N$5,0))+(IF(COUNTIF($G$10:$G$11,'申込フォーム'!$H61)&gt;0,1,0)*(1400+IF('申込フォーム'!$H61=$G$11,1,0)*300*'申込フォーム'!$N61))+IF('申込フォーム'!$L61="希望する",300,0)+IF('申込フォーム'!$M61="希望する",300,0)+IF('申込フォーム'!$J61="レンタル",300,0)</f>
        <v>0</v>
      </c>
      <c r="S61" s="7"/>
      <c r="T61" s="7"/>
      <c r="U61" s="7"/>
    </row>
    <row r="62" spans="1:21" s="3" customFormat="1" ht="15.75" customHeight="1">
      <c r="A62" s="3">
        <v>37</v>
      </c>
      <c r="B62" s="9"/>
      <c r="C62" s="9"/>
      <c r="E62" s="10"/>
      <c r="F62" s="3">
        <f>IF('申込フォーム'!$E62="","",DATEDIF('申込フォーム'!$E62,"2019/4/1","Y"))</f>
      </c>
      <c r="H62" s="9"/>
      <c r="K62" s="21">
        <f t="shared" si="0"/>
      </c>
      <c r="L62" s="21"/>
      <c r="R62" s="8">
        <f>IF(COUNTIF($G$5:$G$9,'申込フォーム'!$H62)&gt;0,1,0)*(IF('申込フォーム'!$I62=$J$4,$J$5,0)+IF('申込フォーム'!$I62=$K$4,$K$5,0)+IF('申込フォーム'!$I62=$L$4,$L$5,0)+IF('申込フォーム'!$I62=$M$4,$M$5,0)+IF('申込フォーム'!$I62=$N$4,$N$5,0))+(IF(COUNTIF($G$10:$G$11,'申込フォーム'!$H62)&gt;0,1,0)*(1400+IF('申込フォーム'!$H62=$G$11,1,0)*300*'申込フォーム'!$N62))+IF('申込フォーム'!$L62="希望する",300,0)+IF('申込フォーム'!$M62="希望する",300,0)+IF('申込フォーム'!$J62="レンタル",300,0)</f>
        <v>0</v>
      </c>
      <c r="S62" s="7"/>
      <c r="T62" s="7"/>
      <c r="U62" s="7"/>
    </row>
    <row r="63" spans="1:21" s="3" customFormat="1" ht="15.75" customHeight="1">
      <c r="A63" s="3">
        <v>38</v>
      </c>
      <c r="B63" s="9"/>
      <c r="C63" s="9"/>
      <c r="E63" s="10"/>
      <c r="F63" s="3">
        <f>IF('申込フォーム'!$E63="","",DATEDIF('申込フォーム'!$E63,"2019/4/1","Y"))</f>
      </c>
      <c r="H63" s="9"/>
      <c r="K63" s="21">
        <f t="shared" si="0"/>
      </c>
      <c r="L63" s="21"/>
      <c r="R63" s="8">
        <f>IF(COUNTIF($G$5:$G$9,'申込フォーム'!$H63)&gt;0,1,0)*(IF('申込フォーム'!$I63=$J$4,$J$5,0)+IF('申込フォーム'!$I63=$K$4,$K$5,0)+IF('申込フォーム'!$I63=$L$4,$L$5,0)+IF('申込フォーム'!$I63=$M$4,$M$5,0)+IF('申込フォーム'!$I63=$N$4,$N$5,0))+(IF(COUNTIF($G$10:$G$11,'申込フォーム'!$H63)&gt;0,1,0)*(1400+IF('申込フォーム'!$H63=$G$11,1,0)*300*'申込フォーム'!$N63))+IF('申込フォーム'!$L63="希望する",300,0)+IF('申込フォーム'!$M63="希望する",300,0)+IF('申込フォーム'!$J63="レンタル",300,0)</f>
        <v>0</v>
      </c>
      <c r="S63" s="7"/>
      <c r="T63" s="7"/>
      <c r="U63" s="7"/>
    </row>
    <row r="64" spans="1:21" s="3" customFormat="1" ht="15.75" customHeight="1">
      <c r="A64" s="3">
        <v>39</v>
      </c>
      <c r="B64" s="9"/>
      <c r="C64" s="9"/>
      <c r="E64" s="10"/>
      <c r="F64" s="3">
        <f>IF('申込フォーム'!$E64="","",DATEDIF('申込フォーム'!$E64,"2019/4/1","Y"))</f>
      </c>
      <c r="H64" s="9"/>
      <c r="K64" s="21">
        <f t="shared" si="0"/>
      </c>
      <c r="L64" s="21"/>
      <c r="R64" s="8">
        <f>IF(COUNTIF($G$5:$G$9,'申込フォーム'!$H64)&gt;0,1,0)*(IF('申込フォーム'!$I64=$J$4,$J$5,0)+IF('申込フォーム'!$I64=$K$4,$K$5,0)+IF('申込フォーム'!$I64=$L$4,$L$5,0)+IF('申込フォーム'!$I64=$M$4,$M$5,0)+IF('申込フォーム'!$I64=$N$4,$N$5,0))+(IF(COUNTIF($G$10:$G$11,'申込フォーム'!$H64)&gt;0,1,0)*(1400+IF('申込フォーム'!$H64=$G$11,1,0)*300*'申込フォーム'!$N64))+IF('申込フォーム'!$L64="希望する",300,0)+IF('申込フォーム'!$M64="希望する",300,0)+IF('申込フォーム'!$J64="レンタル",300,0)</f>
        <v>0</v>
      </c>
      <c r="S64" s="7"/>
      <c r="T64" s="7"/>
      <c r="U64" s="7"/>
    </row>
    <row r="65" spans="1:21" s="3" customFormat="1" ht="15.75" customHeight="1">
      <c r="A65" s="3">
        <v>40</v>
      </c>
      <c r="B65" s="9"/>
      <c r="C65" s="9"/>
      <c r="E65" s="10"/>
      <c r="F65" s="3">
        <f>IF('申込フォーム'!$E65="","",DATEDIF('申込フォーム'!$E65,"2019/4/1","Y"))</f>
      </c>
      <c r="H65" s="9"/>
      <c r="K65" s="21">
        <f t="shared" si="0"/>
      </c>
      <c r="L65" s="21"/>
      <c r="R65" s="8">
        <f>IF(COUNTIF($G$5:$G$9,'申込フォーム'!$H65)&gt;0,1,0)*(IF('申込フォーム'!$I65=$J$4,$J$5,0)+IF('申込フォーム'!$I65=$K$4,$K$5,0)+IF('申込フォーム'!$I65=$L$4,$L$5,0)+IF('申込フォーム'!$I65=$M$4,$M$5,0)+IF('申込フォーム'!$I65=$N$4,$N$5,0))+(IF(COUNTIF($G$10:$G$11,'申込フォーム'!$H65)&gt;0,1,0)*(1400+IF('申込フォーム'!$H65=$G$11,1,0)*300*'申込フォーム'!$N65))+IF('申込フォーム'!$L65="希望する",300,0)+IF('申込フォーム'!$M65="希望する",300,0)+IF('申込フォーム'!$J65="レンタル",300,0)</f>
        <v>0</v>
      </c>
      <c r="S65" s="7"/>
      <c r="T65" s="7"/>
      <c r="U65" s="7"/>
    </row>
    <row r="66" spans="1:21" s="3" customFormat="1" ht="15.75" customHeight="1">
      <c r="A66" s="3">
        <v>41</v>
      </c>
      <c r="B66" s="9"/>
      <c r="C66" s="9"/>
      <c r="E66" s="10"/>
      <c r="F66" s="3">
        <f>IF('申込フォーム'!$E66="","",DATEDIF('申込フォーム'!$E66,"2019/4/1","Y"))</f>
      </c>
      <c r="H66" s="9"/>
      <c r="K66" s="21">
        <f t="shared" si="0"/>
      </c>
      <c r="L66" s="21"/>
      <c r="R66" s="8">
        <f>IF(COUNTIF($G$5:$G$9,'申込フォーム'!$H66)&gt;0,1,0)*(IF('申込フォーム'!$I66=$J$4,$J$5,0)+IF('申込フォーム'!$I66=$K$4,$K$5,0)+IF('申込フォーム'!$I66=$L$4,$L$5,0)+IF('申込フォーム'!$I66=$M$4,$M$5,0)+IF('申込フォーム'!$I66=$N$4,$N$5,0))+(IF(COUNTIF($G$10:$G$11,'申込フォーム'!$H66)&gt;0,1,0)*(1400+IF('申込フォーム'!$H66=$G$11,1,0)*300*'申込フォーム'!$N66))+IF('申込フォーム'!$L66="希望する",300,0)+IF('申込フォーム'!$M66="希望する",300,0)+IF('申込フォーム'!$J66="レンタル",300,0)</f>
        <v>0</v>
      </c>
      <c r="S66" s="7"/>
      <c r="T66" s="7"/>
      <c r="U66" s="7"/>
    </row>
    <row r="67" spans="1:21" s="3" customFormat="1" ht="15.75" customHeight="1">
      <c r="A67" s="3">
        <v>42</v>
      </c>
      <c r="B67" s="9"/>
      <c r="C67" s="9"/>
      <c r="E67" s="10"/>
      <c r="F67" s="3">
        <f>IF('申込フォーム'!$E67="","",DATEDIF('申込フォーム'!$E67,"2019/4/1","Y"))</f>
      </c>
      <c r="H67" s="9"/>
      <c r="K67" s="21">
        <f t="shared" si="0"/>
      </c>
      <c r="L67" s="21"/>
      <c r="R67" s="8">
        <f>IF(COUNTIF($G$5:$G$9,'申込フォーム'!$H67)&gt;0,1,0)*(IF('申込フォーム'!$I67=$J$4,$J$5,0)+IF('申込フォーム'!$I67=$K$4,$K$5,0)+IF('申込フォーム'!$I67=$L$4,$L$5,0)+IF('申込フォーム'!$I67=$M$4,$M$5,0)+IF('申込フォーム'!$I67=$N$4,$N$5,0))+(IF(COUNTIF($G$10:$G$11,'申込フォーム'!$H67)&gt;0,1,0)*(1400+IF('申込フォーム'!$H67=$G$11,1,0)*300*'申込フォーム'!$N67))+IF('申込フォーム'!$L67="希望する",300,0)+IF('申込フォーム'!$M67="希望する",300,0)+IF('申込フォーム'!$J67="レンタル",300,0)</f>
        <v>0</v>
      </c>
      <c r="S67" s="7"/>
      <c r="T67" s="7"/>
      <c r="U67" s="7"/>
    </row>
    <row r="68" spans="1:21" s="3" customFormat="1" ht="15.75" customHeight="1">
      <c r="A68" s="3">
        <v>43</v>
      </c>
      <c r="B68" s="9"/>
      <c r="C68" s="9"/>
      <c r="E68" s="10"/>
      <c r="F68" s="3">
        <f>IF('申込フォーム'!$E68="","",DATEDIF('申込フォーム'!$E68,"2019/4/1","Y"))</f>
      </c>
      <c r="H68" s="9"/>
      <c r="K68" s="21">
        <f t="shared" si="0"/>
      </c>
      <c r="L68" s="21"/>
      <c r="R68" s="8">
        <f>IF(COUNTIF($G$5:$G$9,'申込フォーム'!$H68)&gt;0,1,0)*(IF('申込フォーム'!$I68=$J$4,$J$5,0)+IF('申込フォーム'!$I68=$K$4,$K$5,0)+IF('申込フォーム'!$I68=$L$4,$L$5,0)+IF('申込フォーム'!$I68=$M$4,$M$5,0)+IF('申込フォーム'!$I68=$N$4,$N$5,0))+(IF(COUNTIF($G$10:$G$11,'申込フォーム'!$H68)&gt;0,1,0)*(1400+IF('申込フォーム'!$H68=$G$11,1,0)*300*'申込フォーム'!$N68))+IF('申込フォーム'!$L68="希望する",300,0)+IF('申込フォーム'!$M68="希望する",300,0)+IF('申込フォーム'!$J68="レンタル",300,0)</f>
        <v>0</v>
      </c>
      <c r="S68" s="7"/>
      <c r="T68" s="7"/>
      <c r="U68" s="7"/>
    </row>
    <row r="69" spans="1:21" s="3" customFormat="1" ht="15.75" customHeight="1">
      <c r="A69" s="3">
        <v>44</v>
      </c>
      <c r="B69" s="9"/>
      <c r="C69" s="9"/>
      <c r="E69" s="10"/>
      <c r="F69" s="3">
        <f>IF('申込フォーム'!$E69="","",DATEDIF('申込フォーム'!$E69,"2019/4/1","Y"))</f>
      </c>
      <c r="H69" s="9"/>
      <c r="K69" s="21">
        <f t="shared" si="0"/>
      </c>
      <c r="L69" s="21"/>
      <c r="R69" s="8">
        <f>IF(COUNTIF($G$5:$G$9,'申込フォーム'!$H69)&gt;0,1,0)*(IF('申込フォーム'!$I69=$J$4,$J$5,0)+IF('申込フォーム'!$I69=$K$4,$K$5,0)+IF('申込フォーム'!$I69=$L$4,$L$5,0)+IF('申込フォーム'!$I69=$M$4,$M$5,0)+IF('申込フォーム'!$I69=$N$4,$N$5,0))+(IF(COUNTIF($G$10:$G$11,'申込フォーム'!$H69)&gt;0,1,0)*(1400+IF('申込フォーム'!$H69=$G$11,1,0)*300*'申込フォーム'!$N69))+IF('申込フォーム'!$L69="希望する",300,0)+IF('申込フォーム'!$M69="希望する",300,0)+IF('申込フォーム'!$J69="レンタル",300,0)</f>
        <v>0</v>
      </c>
      <c r="S69" s="7"/>
      <c r="T69" s="7"/>
      <c r="U69" s="7"/>
    </row>
    <row r="70" spans="1:21" s="3" customFormat="1" ht="15.75" customHeight="1">
      <c r="A70" s="3">
        <v>45</v>
      </c>
      <c r="B70" s="9"/>
      <c r="C70" s="9"/>
      <c r="E70" s="10"/>
      <c r="F70" s="3">
        <f>IF('申込フォーム'!$E70="","",DATEDIF('申込フォーム'!$E70,"2019/4/1","Y"))</f>
      </c>
      <c r="H70" s="9"/>
      <c r="K70" s="21">
        <f t="shared" si="0"/>
      </c>
      <c r="L70" s="21"/>
      <c r="R70" s="8">
        <f>IF(COUNTIF($G$5:$G$9,'申込フォーム'!$H70)&gt;0,1,0)*(IF('申込フォーム'!$I70=$J$4,$J$5,0)+IF('申込フォーム'!$I70=$K$4,$K$5,0)+IF('申込フォーム'!$I70=$L$4,$L$5,0)+IF('申込フォーム'!$I70=$M$4,$M$5,0)+IF('申込フォーム'!$I70=$N$4,$N$5,0))+(IF(COUNTIF($G$10:$G$11,'申込フォーム'!$H70)&gt;0,1,0)*(1400+IF('申込フォーム'!$H70=$G$11,1,0)*300*'申込フォーム'!$N70))+IF('申込フォーム'!$L70="希望する",300,0)+IF('申込フォーム'!$M70="希望する",300,0)+IF('申込フォーム'!$J70="レンタル",300,0)</f>
        <v>0</v>
      </c>
      <c r="S70" s="7"/>
      <c r="T70" s="7"/>
      <c r="U70" s="7"/>
    </row>
    <row r="71" spans="1:21" s="3" customFormat="1" ht="15.75" customHeight="1">
      <c r="A71" s="3">
        <v>46</v>
      </c>
      <c r="B71" s="9"/>
      <c r="C71" s="9"/>
      <c r="E71" s="10"/>
      <c r="F71" s="3">
        <f>IF('申込フォーム'!$E71="","",DATEDIF('申込フォーム'!$E71,"2019/4/1","Y"))</f>
      </c>
      <c r="H71" s="9"/>
      <c r="K71" s="21">
        <f t="shared" si="0"/>
      </c>
      <c r="L71" s="21"/>
      <c r="R71" s="8">
        <f>IF(COUNTIF($G$5:$G$9,'申込フォーム'!$H71)&gt;0,1,0)*(IF('申込フォーム'!$I71=$J$4,$J$5,0)+IF('申込フォーム'!$I71=$K$4,$K$5,0)+IF('申込フォーム'!$I71=$L$4,$L$5,0)+IF('申込フォーム'!$I71=$M$4,$M$5,0)+IF('申込フォーム'!$I71=$N$4,$N$5,0))+(IF(COUNTIF($G$10:$G$11,'申込フォーム'!$H71)&gt;0,1,0)*(1400+IF('申込フォーム'!$H71=$G$11,1,0)*300*'申込フォーム'!$N71))+IF('申込フォーム'!$L71="希望する",300,0)+IF('申込フォーム'!$M71="希望する",300,0)+IF('申込フォーム'!$J71="レンタル",300,0)</f>
        <v>0</v>
      </c>
      <c r="S71" s="7"/>
      <c r="T71" s="7"/>
      <c r="U71" s="7"/>
    </row>
    <row r="72" spans="1:21" s="3" customFormat="1" ht="15.75" customHeight="1">
      <c r="A72" s="3">
        <v>47</v>
      </c>
      <c r="B72" s="9"/>
      <c r="C72" s="9"/>
      <c r="E72" s="10"/>
      <c r="F72" s="3">
        <f>IF('申込フォーム'!$E72="","",DATEDIF('申込フォーム'!$E72,"2019/4/1","Y"))</f>
      </c>
      <c r="H72" s="9"/>
      <c r="K72" s="21">
        <f t="shared" si="0"/>
      </c>
      <c r="L72" s="21"/>
      <c r="R72" s="8">
        <f>IF(COUNTIF($G$5:$G$9,'申込フォーム'!$H72)&gt;0,1,0)*(IF('申込フォーム'!$I72=$J$4,$J$5,0)+IF('申込フォーム'!$I72=$K$4,$K$5,0)+IF('申込フォーム'!$I72=$L$4,$L$5,0)+IF('申込フォーム'!$I72=$M$4,$M$5,0)+IF('申込フォーム'!$I72=$N$4,$N$5,0))+(IF(COUNTIF($G$10:$G$11,'申込フォーム'!$H72)&gt;0,1,0)*(1400+IF('申込フォーム'!$H72=$G$11,1,0)*300*'申込フォーム'!$N72))+IF('申込フォーム'!$L72="希望する",300,0)+IF('申込フォーム'!$M72="希望する",300,0)+IF('申込フォーム'!$J72="レンタル",300,0)</f>
        <v>0</v>
      </c>
      <c r="S72" s="7"/>
      <c r="T72" s="7"/>
      <c r="U72" s="7"/>
    </row>
    <row r="73" spans="1:21" s="3" customFormat="1" ht="15.75" customHeight="1">
      <c r="A73" s="3">
        <v>48</v>
      </c>
      <c r="B73" s="9"/>
      <c r="C73" s="9"/>
      <c r="E73" s="10"/>
      <c r="F73" s="3">
        <f>IF('申込フォーム'!$E73="","",DATEDIF('申込フォーム'!$E73,"2019/4/1","Y"))</f>
      </c>
      <c r="H73" s="9"/>
      <c r="K73" s="21">
        <f t="shared" si="0"/>
      </c>
      <c r="L73" s="21"/>
      <c r="R73" s="8">
        <f>IF(COUNTIF($G$5:$G$9,'申込フォーム'!$H73)&gt;0,1,0)*(IF('申込フォーム'!$I73=$J$4,$J$5,0)+IF('申込フォーム'!$I73=$K$4,$K$5,0)+IF('申込フォーム'!$I73=$L$4,$L$5,0)+IF('申込フォーム'!$I73=$M$4,$M$5,0)+IF('申込フォーム'!$I73=$N$4,$N$5,0))+(IF(COUNTIF($G$10:$G$11,'申込フォーム'!$H73)&gt;0,1,0)*(1400+IF('申込フォーム'!$H73=$G$11,1,0)*300*'申込フォーム'!$N73))+IF('申込フォーム'!$L73="希望する",300,0)+IF('申込フォーム'!$M73="希望する",300,0)+IF('申込フォーム'!$J73="レンタル",300,0)</f>
        <v>0</v>
      </c>
      <c r="S73" s="7"/>
      <c r="T73" s="7"/>
      <c r="U73" s="7"/>
    </row>
    <row r="74" spans="1:21" s="3" customFormat="1" ht="15.75" customHeight="1">
      <c r="A74" s="3">
        <v>49</v>
      </c>
      <c r="B74" s="9"/>
      <c r="C74" s="9"/>
      <c r="E74" s="10"/>
      <c r="F74" s="3">
        <f>IF('申込フォーム'!$E74="","",DATEDIF('申込フォーム'!$E74,"2019/4/1","Y"))</f>
      </c>
      <c r="H74" s="9"/>
      <c r="K74" s="21">
        <f t="shared" si="0"/>
      </c>
      <c r="L74" s="21"/>
      <c r="R74" s="8">
        <f>IF(COUNTIF($G$5:$G$9,'申込フォーム'!$H74)&gt;0,1,0)*(IF('申込フォーム'!$I74=$J$4,$J$5,0)+IF('申込フォーム'!$I74=$K$4,$K$5,0)+IF('申込フォーム'!$I74=$L$4,$L$5,0)+IF('申込フォーム'!$I74=$M$4,$M$5,0)+IF('申込フォーム'!$I74=$N$4,$N$5,0))+(IF(COUNTIF($G$10:$G$11,'申込フォーム'!$H74)&gt;0,1,0)*(1400+IF('申込フォーム'!$H74=$G$11,1,0)*300*'申込フォーム'!$N74))+IF('申込フォーム'!$L74="希望する",300,0)+IF('申込フォーム'!$M74="希望する",300,0)+IF('申込フォーム'!$J74="レンタル",300,0)</f>
        <v>0</v>
      </c>
      <c r="S74" s="7"/>
      <c r="T74" s="7"/>
      <c r="U74" s="7"/>
    </row>
    <row r="75" spans="1:21" s="3" customFormat="1" ht="15.75" customHeight="1">
      <c r="A75" s="3">
        <v>50</v>
      </c>
      <c r="B75" s="9"/>
      <c r="C75" s="9"/>
      <c r="E75" s="10"/>
      <c r="F75" s="3">
        <f>IF('申込フォーム'!$E75="","",DATEDIF('申込フォーム'!$E75,"2019/4/1","Y"))</f>
      </c>
      <c r="H75" s="9"/>
      <c r="K75" s="21">
        <f t="shared" si="0"/>
      </c>
      <c r="L75" s="21"/>
      <c r="R75" s="8">
        <f>IF(COUNTIF($G$5:$G$9,'申込フォーム'!$H75)&gt;0,1,0)*(IF('申込フォーム'!$I75=$J$4,$J$5,0)+IF('申込フォーム'!$I75=$K$4,$K$5,0)+IF('申込フォーム'!$I75=$L$4,$L$5,0)+IF('申込フォーム'!$I75=$M$4,$M$5,0)+IF('申込フォーム'!$I75=$N$4,$N$5,0))+(IF(COUNTIF($G$10:$G$11,'申込フォーム'!$H75)&gt;0,1,0)*(1400+IF('申込フォーム'!$H75=$G$11,1,0)*300*'申込フォーム'!$N75))+IF('申込フォーム'!$L75="希望する",300,0)+IF('申込フォーム'!$M75="希望する",300,0)+IF('申込フォーム'!$J75="レンタル",300,0)</f>
        <v>0</v>
      </c>
      <c r="S75" s="7"/>
      <c r="T75" s="7"/>
      <c r="U75" s="7"/>
    </row>
    <row r="76" spans="1:21" s="3" customFormat="1" ht="15.75" customHeight="1">
      <c r="A76" s="3">
        <v>51</v>
      </c>
      <c r="B76" s="9"/>
      <c r="C76" s="9"/>
      <c r="E76" s="10"/>
      <c r="F76" s="3">
        <f>IF('申込フォーム'!$E76="","",DATEDIF('申込フォーム'!$E76,"2019/4/1","Y"))</f>
      </c>
      <c r="H76" s="9"/>
      <c r="K76" s="21">
        <f t="shared" si="0"/>
      </c>
      <c r="L76" s="21"/>
      <c r="R76" s="8">
        <f>IF(COUNTIF($G$5:$G$9,'申込フォーム'!$H76)&gt;0,1,0)*(IF('申込フォーム'!$I76=$J$4,$J$5,0)+IF('申込フォーム'!$I76=$K$4,$K$5,0)+IF('申込フォーム'!$I76=$L$4,$L$5,0)+IF('申込フォーム'!$I76=$M$4,$M$5,0)+IF('申込フォーム'!$I76=$N$4,$N$5,0))+(IF(COUNTIF($G$10:$G$11,'申込フォーム'!$H76)&gt;0,1,0)*(1400+IF('申込フォーム'!$H76=$G$11,1,0)*300*'申込フォーム'!$N76))+IF('申込フォーム'!$L76="希望する",300,0)+IF('申込フォーム'!$M76="希望する",300,0)+IF('申込フォーム'!$J76="レンタル",300,0)</f>
        <v>0</v>
      </c>
      <c r="S76" s="7"/>
      <c r="T76" s="7"/>
      <c r="U76" s="7"/>
    </row>
    <row r="77" spans="1:21" s="3" customFormat="1" ht="15.75" customHeight="1">
      <c r="A77" s="3">
        <v>52</v>
      </c>
      <c r="B77" s="9"/>
      <c r="C77" s="9"/>
      <c r="E77" s="10"/>
      <c r="F77" s="3">
        <f>IF('申込フォーム'!$E77="","",DATEDIF('申込フォーム'!$E77,"2019/4/1","Y"))</f>
      </c>
      <c r="H77" s="9"/>
      <c r="K77" s="21">
        <f t="shared" si="0"/>
      </c>
      <c r="L77" s="21"/>
      <c r="R77" s="8">
        <f>IF(COUNTIF($G$5:$G$9,'申込フォーム'!$H77)&gt;0,1,0)*(IF('申込フォーム'!$I77=$J$4,$J$5,0)+IF('申込フォーム'!$I77=$K$4,$K$5,0)+IF('申込フォーム'!$I77=$L$4,$L$5,0)+IF('申込フォーム'!$I77=$M$4,$M$5,0)+IF('申込フォーム'!$I77=$N$4,$N$5,0))+(IF(COUNTIF($G$10:$G$11,'申込フォーム'!$H77)&gt;0,1,0)*(1400+IF('申込フォーム'!$H77=$G$11,1,0)*300*'申込フォーム'!$N77))+IF('申込フォーム'!$L77="希望する",300,0)+IF('申込フォーム'!$M77="希望する",300,0)+IF('申込フォーム'!$J77="レンタル",300,0)</f>
        <v>0</v>
      </c>
      <c r="S77" s="7"/>
      <c r="T77" s="7"/>
      <c r="U77" s="7"/>
    </row>
    <row r="78" spans="1:21" s="3" customFormat="1" ht="15.75" customHeight="1">
      <c r="A78" s="3">
        <v>53</v>
      </c>
      <c r="B78" s="9"/>
      <c r="C78" s="9"/>
      <c r="E78" s="10"/>
      <c r="F78" s="3">
        <f>IF('申込フォーム'!$E78="","",DATEDIF('申込フォーム'!$E78,"2019/4/1","Y"))</f>
      </c>
      <c r="H78" s="9"/>
      <c r="K78" s="21">
        <f t="shared" si="0"/>
      </c>
      <c r="L78" s="21"/>
      <c r="R78" s="8">
        <f>IF(COUNTIF($G$5:$G$9,'申込フォーム'!$H78)&gt;0,1,0)*(IF('申込フォーム'!$I78=$J$4,$J$5,0)+IF('申込フォーム'!$I78=$K$4,$K$5,0)+IF('申込フォーム'!$I78=$L$4,$L$5,0)+IF('申込フォーム'!$I78=$M$4,$M$5,0)+IF('申込フォーム'!$I78=$N$4,$N$5,0))+(IF(COUNTIF($G$10:$G$11,'申込フォーム'!$H78)&gt;0,1,0)*(1400+IF('申込フォーム'!$H78=$G$11,1,0)*300*'申込フォーム'!$N78))+IF('申込フォーム'!$L78="希望する",300,0)+IF('申込フォーム'!$M78="希望する",300,0)+IF('申込フォーム'!$J78="レンタル",300,0)</f>
        <v>0</v>
      </c>
      <c r="S78" s="7"/>
      <c r="T78" s="7"/>
      <c r="U78" s="7"/>
    </row>
    <row r="79" spans="1:21" s="3" customFormat="1" ht="15.75" customHeight="1">
      <c r="A79" s="3">
        <v>54</v>
      </c>
      <c r="B79" s="9"/>
      <c r="C79" s="9"/>
      <c r="E79" s="10"/>
      <c r="F79" s="3">
        <f>IF('申込フォーム'!$E79="","",DATEDIF('申込フォーム'!$E79,"2019/4/1","Y"))</f>
      </c>
      <c r="H79" s="9"/>
      <c r="K79" s="21">
        <f t="shared" si="0"/>
      </c>
      <c r="L79" s="21"/>
      <c r="R79" s="8">
        <f>IF(COUNTIF($G$5:$G$9,'申込フォーム'!$H79)&gt;0,1,0)*(IF('申込フォーム'!$I79=$J$4,$J$5,0)+IF('申込フォーム'!$I79=$K$4,$K$5,0)+IF('申込フォーム'!$I79=$L$4,$L$5,0)+IF('申込フォーム'!$I79=$M$4,$M$5,0)+IF('申込フォーム'!$I79=$N$4,$N$5,0))+(IF(COUNTIF($G$10:$G$11,'申込フォーム'!$H79)&gt;0,1,0)*(1400+IF('申込フォーム'!$H79=$G$11,1,0)*300*'申込フォーム'!$N79))+IF('申込フォーム'!$L79="希望する",300,0)+IF('申込フォーム'!$M79="希望する",300,0)+IF('申込フォーム'!$J79="レンタル",300,0)</f>
        <v>0</v>
      </c>
      <c r="S79" s="7"/>
      <c r="T79" s="7"/>
      <c r="U79" s="7"/>
    </row>
    <row r="80" spans="1:21" s="3" customFormat="1" ht="15.75" customHeight="1">
      <c r="A80" s="3">
        <v>55</v>
      </c>
      <c r="B80" s="9"/>
      <c r="C80" s="9"/>
      <c r="E80" s="10"/>
      <c r="F80" s="3">
        <f>IF('申込フォーム'!$E80="","",DATEDIF('申込フォーム'!$E80,"2019/4/1","Y"))</f>
      </c>
      <c r="H80" s="9"/>
      <c r="K80" s="21">
        <f t="shared" si="0"/>
      </c>
      <c r="L80" s="21"/>
      <c r="R80" s="8">
        <f>IF(COUNTIF($G$5:$G$9,'申込フォーム'!$H80)&gt;0,1,0)*(IF('申込フォーム'!$I80=$J$4,$J$5,0)+IF('申込フォーム'!$I80=$K$4,$K$5,0)+IF('申込フォーム'!$I80=$L$4,$L$5,0)+IF('申込フォーム'!$I80=$M$4,$M$5,0)+IF('申込フォーム'!$I80=$N$4,$N$5,0))+(IF(COUNTIF($G$10:$G$11,'申込フォーム'!$H80)&gt;0,1,0)*(1400+IF('申込フォーム'!$H80=$G$11,1,0)*300*'申込フォーム'!$N80))+IF('申込フォーム'!$L80="希望する",300,0)+IF('申込フォーム'!$M80="希望する",300,0)+IF('申込フォーム'!$J80="レンタル",300,0)</f>
        <v>0</v>
      </c>
      <c r="S80" s="7"/>
      <c r="T80" s="7"/>
      <c r="U80" s="7"/>
    </row>
    <row r="81" spans="1:21" s="3" customFormat="1" ht="15.75" customHeight="1">
      <c r="A81" s="3">
        <v>56</v>
      </c>
      <c r="B81" s="9"/>
      <c r="C81" s="9"/>
      <c r="E81" s="10"/>
      <c r="F81" s="3">
        <f>IF('申込フォーム'!$E81="","",DATEDIF('申込フォーム'!$E81,"2019/4/1","Y"))</f>
      </c>
      <c r="H81" s="9"/>
      <c r="K81" s="21">
        <f t="shared" si="0"/>
      </c>
      <c r="L81" s="21"/>
      <c r="R81" s="8">
        <f>IF(COUNTIF($G$5:$G$9,'申込フォーム'!$H81)&gt;0,1,0)*(IF('申込フォーム'!$I81=$J$4,$J$5,0)+IF('申込フォーム'!$I81=$K$4,$K$5,0)+IF('申込フォーム'!$I81=$L$4,$L$5,0)+IF('申込フォーム'!$I81=$M$4,$M$5,0)+IF('申込フォーム'!$I81=$N$4,$N$5,0))+(IF(COUNTIF($G$10:$G$11,'申込フォーム'!$H81)&gt;0,1,0)*(1400+IF('申込フォーム'!$H81=$G$11,1,0)*300*'申込フォーム'!$N81))+IF('申込フォーム'!$L81="希望する",300,0)+IF('申込フォーム'!$M81="希望する",300,0)+IF('申込フォーム'!$J81="レンタル",300,0)</f>
        <v>0</v>
      </c>
      <c r="S81" s="7"/>
      <c r="T81" s="7"/>
      <c r="U81" s="7"/>
    </row>
    <row r="82" spans="1:21" s="3" customFormat="1" ht="15.75" customHeight="1">
      <c r="A82" s="3">
        <v>57</v>
      </c>
      <c r="B82" s="9"/>
      <c r="C82" s="9"/>
      <c r="E82" s="10"/>
      <c r="F82" s="3">
        <f>IF('申込フォーム'!$E82="","",DATEDIF('申込フォーム'!$E82,"2019/4/1","Y"))</f>
      </c>
      <c r="H82" s="9"/>
      <c r="K82" s="21">
        <f t="shared" si="0"/>
      </c>
      <c r="L82" s="21"/>
      <c r="R82" s="8">
        <f>IF(COUNTIF($G$5:$G$9,'申込フォーム'!$H82)&gt;0,1,0)*(IF('申込フォーム'!$I82=$J$4,$J$5,0)+IF('申込フォーム'!$I82=$K$4,$K$5,0)+IF('申込フォーム'!$I82=$L$4,$L$5,0)+IF('申込フォーム'!$I82=$M$4,$M$5,0)+IF('申込フォーム'!$I82=$N$4,$N$5,0))+(IF(COUNTIF($G$10:$G$11,'申込フォーム'!$H82)&gt;0,1,0)*(1400+IF('申込フォーム'!$H82=$G$11,1,0)*300*'申込フォーム'!$N82))+IF('申込フォーム'!$L82="希望する",300,0)+IF('申込フォーム'!$M82="希望する",300,0)+IF('申込フォーム'!$J82="レンタル",300,0)</f>
        <v>0</v>
      </c>
      <c r="S82" s="7"/>
      <c r="T82" s="7"/>
      <c r="U82" s="7"/>
    </row>
    <row r="83" spans="1:21" s="3" customFormat="1" ht="15.75" customHeight="1">
      <c r="A83" s="3">
        <v>58</v>
      </c>
      <c r="B83" s="9"/>
      <c r="C83" s="9"/>
      <c r="E83" s="10"/>
      <c r="F83" s="3">
        <f>IF('申込フォーム'!$E83="","",DATEDIF('申込フォーム'!$E83,"2019/4/1","Y"))</f>
      </c>
      <c r="H83" s="9"/>
      <c r="K83" s="21">
        <f t="shared" si="0"/>
      </c>
      <c r="L83" s="21"/>
      <c r="R83" s="8">
        <f>IF(COUNTIF($G$5:$G$9,'申込フォーム'!$H83)&gt;0,1,0)*(IF('申込フォーム'!$I83=$J$4,$J$5,0)+IF('申込フォーム'!$I83=$K$4,$K$5,0)+IF('申込フォーム'!$I83=$L$4,$L$5,0)+IF('申込フォーム'!$I83=$M$4,$M$5,0)+IF('申込フォーム'!$I83=$N$4,$N$5,0))+(IF(COUNTIF($G$10:$G$11,'申込フォーム'!$H83)&gt;0,1,0)*(1400+IF('申込フォーム'!$H83=$G$11,1,0)*300*'申込フォーム'!$N83))+IF('申込フォーム'!$L83="希望する",300,0)+IF('申込フォーム'!$M83="希望する",300,0)+IF('申込フォーム'!$J83="レンタル",300,0)</f>
        <v>0</v>
      </c>
      <c r="S83" s="7"/>
      <c r="T83" s="7"/>
      <c r="U83" s="7"/>
    </row>
    <row r="84" spans="1:21" s="3" customFormat="1" ht="15.75" customHeight="1">
      <c r="A84" s="3">
        <v>59</v>
      </c>
      <c r="B84" s="9"/>
      <c r="C84" s="9"/>
      <c r="E84" s="10"/>
      <c r="F84" s="3">
        <f>IF('申込フォーム'!$E84="","",DATEDIF('申込フォーム'!$E84,"2019/4/1","Y"))</f>
      </c>
      <c r="H84" s="9"/>
      <c r="K84" s="21">
        <f t="shared" si="0"/>
      </c>
      <c r="L84" s="21"/>
      <c r="R84" s="8">
        <f>IF(COUNTIF($G$5:$G$9,'申込フォーム'!$H84)&gt;0,1,0)*(IF('申込フォーム'!$I84=$J$4,$J$5,0)+IF('申込フォーム'!$I84=$K$4,$K$5,0)+IF('申込フォーム'!$I84=$L$4,$L$5,0)+IF('申込フォーム'!$I84=$M$4,$M$5,0)+IF('申込フォーム'!$I84=$N$4,$N$5,0))+(IF(COUNTIF($G$10:$G$11,'申込フォーム'!$H84)&gt;0,1,0)*(1400+IF('申込フォーム'!$H84=$G$11,1,0)*300*'申込フォーム'!$N84))+IF('申込フォーム'!$L84="希望する",300,0)+IF('申込フォーム'!$M84="希望する",300,0)+IF('申込フォーム'!$J84="レンタル",300,0)</f>
        <v>0</v>
      </c>
      <c r="S84" s="7"/>
      <c r="T84" s="7"/>
      <c r="U84" s="7"/>
    </row>
    <row r="85" spans="1:21" s="3" customFormat="1" ht="15.75" customHeight="1">
      <c r="A85" s="3">
        <v>60</v>
      </c>
      <c r="B85" s="9"/>
      <c r="C85" s="9"/>
      <c r="E85" s="10"/>
      <c r="F85" s="3">
        <f>IF('申込フォーム'!$E85="","",DATEDIF('申込フォーム'!$E85,"2019/4/1","Y"))</f>
      </c>
      <c r="H85" s="9"/>
      <c r="K85" s="21">
        <f t="shared" si="0"/>
      </c>
      <c r="L85" s="21"/>
      <c r="R85" s="8">
        <f>IF(COUNTIF($G$5:$G$9,'申込フォーム'!$H85)&gt;0,1,0)*(IF('申込フォーム'!$I85=$J$4,$J$5,0)+IF('申込フォーム'!$I85=$K$4,$K$5,0)+IF('申込フォーム'!$I85=$L$4,$L$5,0)+IF('申込フォーム'!$I85=$M$4,$M$5,0)+IF('申込フォーム'!$I85=$N$4,$N$5,0))+(IF(COUNTIF($G$10:$G$11,'申込フォーム'!$H85)&gt;0,1,0)*(1400+IF('申込フォーム'!$H85=$G$11,1,0)*300*'申込フォーム'!$N85))+IF('申込フォーム'!$L85="希望する",300,0)+IF('申込フォーム'!$M85="希望する",300,0)+IF('申込フォーム'!$J85="レンタル",300,0)</f>
        <v>0</v>
      </c>
      <c r="S85" s="7"/>
      <c r="T85" s="7"/>
      <c r="U85" s="7"/>
    </row>
    <row r="86" spans="1:21" s="3" customFormat="1" ht="15.75" customHeight="1">
      <c r="A86" s="3">
        <v>61</v>
      </c>
      <c r="B86" s="9"/>
      <c r="C86" s="9"/>
      <c r="E86" s="10"/>
      <c r="F86" s="3">
        <f>IF('申込フォーム'!$E86="","",DATEDIF('申込フォーム'!$E86,"2019/4/1","Y"))</f>
      </c>
      <c r="H86" s="9"/>
      <c r="K86" s="21">
        <f t="shared" si="0"/>
      </c>
      <c r="L86" s="21"/>
      <c r="R86" s="8">
        <f>IF(COUNTIF($G$5:$G$9,'申込フォーム'!$H86)&gt;0,1,0)*(IF('申込フォーム'!$I86=$J$4,$J$5,0)+IF('申込フォーム'!$I86=$K$4,$K$5,0)+IF('申込フォーム'!$I86=$L$4,$L$5,0)+IF('申込フォーム'!$I86=$M$4,$M$5,0)+IF('申込フォーム'!$I86=$N$4,$N$5,0))+(IF(COUNTIF($G$10:$G$11,'申込フォーム'!$H86)&gt;0,1,0)*(1400+IF('申込フォーム'!$H86=$G$11,1,0)*300*'申込フォーム'!$N86))+IF('申込フォーム'!$L86="希望する",300,0)+IF('申込フォーム'!$M86="希望する",300,0)+IF('申込フォーム'!$J86="レンタル",300,0)</f>
        <v>0</v>
      </c>
      <c r="S86" s="7"/>
      <c r="T86" s="7"/>
      <c r="U86" s="7"/>
    </row>
    <row r="87" spans="1:21" s="3" customFormat="1" ht="15.75" customHeight="1">
      <c r="A87" s="3">
        <v>62</v>
      </c>
      <c r="B87" s="9"/>
      <c r="C87" s="9"/>
      <c r="E87" s="10"/>
      <c r="F87" s="3">
        <f>IF('申込フォーム'!$E87="","",DATEDIF('申込フォーム'!$E87,"2019/4/1","Y"))</f>
      </c>
      <c r="H87" s="9"/>
      <c r="K87" s="21">
        <f aca="true" t="shared" si="1" ref="K87:K125">IF(J87="レンタル","レンタル","")</f>
      </c>
      <c r="L87" s="21"/>
      <c r="R87" s="8">
        <f>IF(COUNTIF($G$5:$G$9,'申込フォーム'!$H87)&gt;0,1,0)*(IF('申込フォーム'!$I87=$J$4,$J$5,0)+IF('申込フォーム'!$I87=$K$4,$K$5,0)+IF('申込フォーム'!$I87=$L$4,$L$5,0)+IF('申込フォーム'!$I87=$M$4,$M$5,0)+IF('申込フォーム'!$I87=$N$4,$N$5,0))+(IF(COUNTIF($G$10:$G$11,'申込フォーム'!$H87)&gt;0,1,0)*(1400+IF('申込フォーム'!$H87=$G$11,1,0)*300*'申込フォーム'!$N87))+IF('申込フォーム'!$L87="希望する",300,0)+IF('申込フォーム'!$M87="希望する",300,0)+IF('申込フォーム'!$J87="レンタル",300,0)</f>
        <v>0</v>
      </c>
      <c r="S87" s="7"/>
      <c r="T87" s="7"/>
      <c r="U87" s="7"/>
    </row>
    <row r="88" spans="1:21" s="3" customFormat="1" ht="15.75" customHeight="1">
      <c r="A88" s="3">
        <v>63</v>
      </c>
      <c r="B88" s="9"/>
      <c r="C88" s="9"/>
      <c r="E88" s="10"/>
      <c r="F88" s="3">
        <f>IF('申込フォーム'!$E88="","",DATEDIF('申込フォーム'!$E88,"2019/4/1","Y"))</f>
      </c>
      <c r="H88" s="9"/>
      <c r="K88" s="21">
        <f t="shared" si="1"/>
      </c>
      <c r="L88" s="21"/>
      <c r="R88" s="8">
        <f>IF(COUNTIF($G$5:$G$9,'申込フォーム'!$H88)&gt;0,1,0)*(IF('申込フォーム'!$I88=$J$4,$J$5,0)+IF('申込フォーム'!$I88=$K$4,$K$5,0)+IF('申込フォーム'!$I88=$L$4,$L$5,0)+IF('申込フォーム'!$I88=$M$4,$M$5,0)+IF('申込フォーム'!$I88=$N$4,$N$5,0))+(IF(COUNTIF($G$10:$G$11,'申込フォーム'!$H88)&gt;0,1,0)*(1400+IF('申込フォーム'!$H88=$G$11,1,0)*300*'申込フォーム'!$N88))+IF('申込フォーム'!$L88="希望する",300,0)+IF('申込フォーム'!$M88="希望する",300,0)+IF('申込フォーム'!$J88="レンタル",300,0)</f>
        <v>0</v>
      </c>
      <c r="S88" s="7"/>
      <c r="T88" s="7"/>
      <c r="U88" s="7"/>
    </row>
    <row r="89" spans="1:21" s="3" customFormat="1" ht="15.75" customHeight="1">
      <c r="A89" s="3">
        <v>64</v>
      </c>
      <c r="B89" s="9"/>
      <c r="C89" s="9"/>
      <c r="E89" s="10"/>
      <c r="F89" s="3">
        <f>IF('申込フォーム'!$E89="","",DATEDIF('申込フォーム'!$E89,"2019/4/1","Y"))</f>
      </c>
      <c r="H89" s="9"/>
      <c r="K89" s="21">
        <f t="shared" si="1"/>
      </c>
      <c r="L89" s="21"/>
      <c r="R89" s="8">
        <f>IF(COUNTIF($G$5:$G$9,'申込フォーム'!$H89)&gt;0,1,0)*(IF('申込フォーム'!$I89=$J$4,$J$5,0)+IF('申込フォーム'!$I89=$K$4,$K$5,0)+IF('申込フォーム'!$I89=$L$4,$L$5,0)+IF('申込フォーム'!$I89=$M$4,$M$5,0)+IF('申込フォーム'!$I89=$N$4,$N$5,0))+(IF(COUNTIF($G$10:$G$11,'申込フォーム'!$H89)&gt;0,1,0)*(1400+IF('申込フォーム'!$H89=$G$11,1,0)*300*'申込フォーム'!$N89))+IF('申込フォーム'!$L89="希望する",300,0)+IF('申込フォーム'!$M89="希望する",300,0)+IF('申込フォーム'!$J89="レンタル",300,0)</f>
        <v>0</v>
      </c>
      <c r="S89" s="7"/>
      <c r="T89" s="7"/>
      <c r="U89" s="7"/>
    </row>
    <row r="90" spans="1:21" s="3" customFormat="1" ht="15.75" customHeight="1">
      <c r="A90" s="3">
        <v>65</v>
      </c>
      <c r="B90" s="9"/>
      <c r="C90" s="9"/>
      <c r="E90" s="10"/>
      <c r="F90" s="3">
        <f>IF('申込フォーム'!$E90="","",DATEDIF('申込フォーム'!$E90,"2019/4/1","Y"))</f>
      </c>
      <c r="H90" s="9"/>
      <c r="K90" s="21">
        <f t="shared" si="1"/>
      </c>
      <c r="L90" s="21"/>
      <c r="R90" s="8">
        <f>IF(COUNTIF($G$5:$G$9,'申込フォーム'!$H90)&gt;0,1,0)*(IF('申込フォーム'!$I90=$J$4,$J$5,0)+IF('申込フォーム'!$I90=$K$4,$K$5,0)+IF('申込フォーム'!$I90=$L$4,$L$5,0)+IF('申込フォーム'!$I90=$M$4,$M$5,0)+IF('申込フォーム'!$I90=$N$4,$N$5,0))+(IF(COUNTIF($G$10:$G$11,'申込フォーム'!$H90)&gt;0,1,0)*(1400+IF('申込フォーム'!$H90=$G$11,1,0)*300*'申込フォーム'!$N90))+IF('申込フォーム'!$L90="希望する",300,0)+IF('申込フォーム'!$M90="希望する",300,0)+IF('申込フォーム'!$J90="レンタル",300,0)</f>
        <v>0</v>
      </c>
      <c r="S90" s="7"/>
      <c r="T90" s="7"/>
      <c r="U90" s="7"/>
    </row>
    <row r="91" spans="1:21" s="3" customFormat="1" ht="15.75" customHeight="1">
      <c r="A91" s="3">
        <v>66</v>
      </c>
      <c r="B91" s="9"/>
      <c r="C91" s="9"/>
      <c r="E91" s="10"/>
      <c r="F91" s="3">
        <f>IF('申込フォーム'!$E91="","",DATEDIF('申込フォーム'!$E91,"2019/4/1","Y"))</f>
      </c>
      <c r="H91" s="9"/>
      <c r="K91" s="21">
        <f t="shared" si="1"/>
      </c>
      <c r="L91" s="21"/>
      <c r="R91" s="8">
        <f>IF(COUNTIF($G$5:$G$9,'申込フォーム'!$H91)&gt;0,1,0)*(IF('申込フォーム'!$I91=$J$4,$J$5,0)+IF('申込フォーム'!$I91=$K$4,$K$5,0)+IF('申込フォーム'!$I91=$L$4,$L$5,0)+IF('申込フォーム'!$I91=$M$4,$M$5,0)+IF('申込フォーム'!$I91=$N$4,$N$5,0))+(IF(COUNTIF($G$10:$G$11,'申込フォーム'!$H91)&gt;0,1,0)*(1400+IF('申込フォーム'!$H91=$G$11,1,0)*300*'申込フォーム'!$N91))+IF('申込フォーム'!$L91="希望する",300,0)+IF('申込フォーム'!$M91="希望する",300,0)+IF('申込フォーム'!$J91="レンタル",300,0)</f>
        <v>0</v>
      </c>
      <c r="S91" s="7"/>
      <c r="T91" s="7"/>
      <c r="U91" s="7"/>
    </row>
    <row r="92" spans="1:21" s="3" customFormat="1" ht="15.75" customHeight="1">
      <c r="A92" s="3">
        <v>67</v>
      </c>
      <c r="B92" s="9"/>
      <c r="C92" s="9"/>
      <c r="E92" s="10"/>
      <c r="F92" s="3">
        <f>IF('申込フォーム'!$E92="","",DATEDIF('申込フォーム'!$E92,"2019/4/1","Y"))</f>
      </c>
      <c r="H92" s="9"/>
      <c r="K92" s="21">
        <f t="shared" si="1"/>
      </c>
      <c r="L92" s="21"/>
      <c r="R92" s="8">
        <f>IF(COUNTIF($G$5:$G$9,'申込フォーム'!$H92)&gt;0,1,0)*(IF('申込フォーム'!$I92=$J$4,$J$5,0)+IF('申込フォーム'!$I92=$K$4,$K$5,0)+IF('申込フォーム'!$I92=$L$4,$L$5,0)+IF('申込フォーム'!$I92=$M$4,$M$5,0)+IF('申込フォーム'!$I92=$N$4,$N$5,0))+(IF(COUNTIF($G$10:$G$11,'申込フォーム'!$H92)&gt;0,1,0)*(1400+IF('申込フォーム'!$H92=$G$11,1,0)*300*'申込フォーム'!$N92))+IF('申込フォーム'!$L92="希望する",300,0)+IF('申込フォーム'!$M92="希望する",300,0)+IF('申込フォーム'!$J92="レンタル",300,0)</f>
        <v>0</v>
      </c>
      <c r="S92" s="7"/>
      <c r="T92" s="7"/>
      <c r="U92" s="7"/>
    </row>
    <row r="93" spans="1:21" s="3" customFormat="1" ht="15.75" customHeight="1">
      <c r="A93" s="3">
        <v>68</v>
      </c>
      <c r="B93" s="9"/>
      <c r="C93" s="9"/>
      <c r="E93" s="10"/>
      <c r="F93" s="3">
        <f>IF('申込フォーム'!$E93="","",DATEDIF('申込フォーム'!$E93,"2019/4/1","Y"))</f>
      </c>
      <c r="H93" s="9"/>
      <c r="K93" s="21">
        <f t="shared" si="1"/>
      </c>
      <c r="L93" s="21"/>
      <c r="R93" s="8">
        <f>IF(COUNTIF($G$5:$G$9,'申込フォーム'!$H93)&gt;0,1,0)*(IF('申込フォーム'!$I93=$J$4,$J$5,0)+IF('申込フォーム'!$I93=$K$4,$K$5,0)+IF('申込フォーム'!$I93=$L$4,$L$5,0)+IF('申込フォーム'!$I93=$M$4,$M$5,0)+IF('申込フォーム'!$I93=$N$4,$N$5,0))+(IF(COUNTIF($G$10:$G$11,'申込フォーム'!$H93)&gt;0,1,0)*(1400+IF('申込フォーム'!$H93=$G$11,1,0)*300*'申込フォーム'!$N93))+IF('申込フォーム'!$L93="希望する",300,0)+IF('申込フォーム'!$M93="希望する",300,0)+IF('申込フォーム'!$J93="レンタル",300,0)</f>
        <v>0</v>
      </c>
      <c r="S93" s="7"/>
      <c r="T93" s="7"/>
      <c r="U93" s="7"/>
    </row>
    <row r="94" spans="1:21" s="3" customFormat="1" ht="15.75" customHeight="1">
      <c r="A94" s="3">
        <v>69</v>
      </c>
      <c r="B94" s="9"/>
      <c r="C94" s="9"/>
      <c r="E94" s="10"/>
      <c r="F94" s="3">
        <f>IF('申込フォーム'!$E94="","",DATEDIF('申込フォーム'!$E94,"2019/4/1","Y"))</f>
      </c>
      <c r="H94" s="9"/>
      <c r="K94" s="21">
        <f t="shared" si="1"/>
      </c>
      <c r="L94" s="21"/>
      <c r="R94" s="8">
        <f>IF(COUNTIF($G$5:$G$9,'申込フォーム'!$H94)&gt;0,1,0)*(IF('申込フォーム'!$I94=$J$4,$J$5,0)+IF('申込フォーム'!$I94=$K$4,$K$5,0)+IF('申込フォーム'!$I94=$L$4,$L$5,0)+IF('申込フォーム'!$I94=$M$4,$M$5,0)+IF('申込フォーム'!$I94=$N$4,$N$5,0))+(IF(COUNTIF($G$10:$G$11,'申込フォーム'!$H94)&gt;0,1,0)*(1400+IF('申込フォーム'!$H94=$G$11,1,0)*300*'申込フォーム'!$N94))+IF('申込フォーム'!$L94="希望する",300,0)+IF('申込フォーム'!$M94="希望する",300,0)+IF('申込フォーム'!$J94="レンタル",300,0)</f>
        <v>0</v>
      </c>
      <c r="S94" s="7"/>
      <c r="T94" s="7"/>
      <c r="U94" s="7"/>
    </row>
    <row r="95" spans="1:21" s="3" customFormat="1" ht="15.75" customHeight="1">
      <c r="A95" s="3">
        <v>70</v>
      </c>
      <c r="B95" s="9"/>
      <c r="C95" s="9"/>
      <c r="E95" s="10"/>
      <c r="F95" s="3">
        <f>IF('申込フォーム'!$E95="","",DATEDIF('申込フォーム'!$E95,"2019/4/1","Y"))</f>
      </c>
      <c r="H95" s="9"/>
      <c r="K95" s="21">
        <f t="shared" si="1"/>
      </c>
      <c r="L95" s="21"/>
      <c r="R95" s="8">
        <f>IF(COUNTIF($G$5:$G$9,'申込フォーム'!$H95)&gt;0,1,0)*(IF('申込フォーム'!$I95=$J$4,$J$5,0)+IF('申込フォーム'!$I95=$K$4,$K$5,0)+IF('申込フォーム'!$I95=$L$4,$L$5,0)+IF('申込フォーム'!$I95=$M$4,$M$5,0)+IF('申込フォーム'!$I95=$N$4,$N$5,0))+(IF(COUNTIF($G$10:$G$11,'申込フォーム'!$H95)&gt;0,1,0)*(1400+IF('申込フォーム'!$H95=$G$11,1,0)*300*'申込フォーム'!$N95))+IF('申込フォーム'!$L95="希望する",300,0)+IF('申込フォーム'!$M95="希望する",300,0)+IF('申込フォーム'!$J95="レンタル",300,0)</f>
        <v>0</v>
      </c>
      <c r="S95" s="7"/>
      <c r="T95" s="7"/>
      <c r="U95" s="7"/>
    </row>
    <row r="96" spans="1:21" s="3" customFormat="1" ht="15.75" customHeight="1">
      <c r="A96" s="3">
        <v>71</v>
      </c>
      <c r="B96" s="9"/>
      <c r="C96" s="9"/>
      <c r="E96" s="10"/>
      <c r="F96" s="3">
        <f>IF('申込フォーム'!$E96="","",DATEDIF('申込フォーム'!$E96,"2019/4/1","Y"))</f>
      </c>
      <c r="H96" s="9"/>
      <c r="K96" s="21">
        <f t="shared" si="1"/>
      </c>
      <c r="L96" s="21"/>
      <c r="R96" s="8">
        <f>IF(COUNTIF($G$5:$G$9,'申込フォーム'!$H96)&gt;0,1,0)*(IF('申込フォーム'!$I96=$J$4,$J$5,0)+IF('申込フォーム'!$I96=$K$4,$K$5,0)+IF('申込フォーム'!$I96=$L$4,$L$5,0)+IF('申込フォーム'!$I96=$M$4,$M$5,0)+IF('申込フォーム'!$I96=$N$4,$N$5,0))+(IF(COUNTIF($G$10:$G$11,'申込フォーム'!$H96)&gt;0,1,0)*(1400+IF('申込フォーム'!$H96=$G$11,1,0)*300*'申込フォーム'!$N96))+IF('申込フォーム'!$L96="希望する",300,0)+IF('申込フォーム'!$M96="希望する",300,0)+IF('申込フォーム'!$J96="レンタル",300,0)</f>
        <v>0</v>
      </c>
      <c r="S96" s="7"/>
      <c r="T96" s="7"/>
      <c r="U96" s="7"/>
    </row>
    <row r="97" spans="1:21" s="3" customFormat="1" ht="15.75" customHeight="1">
      <c r="A97" s="3">
        <v>72</v>
      </c>
      <c r="B97" s="9"/>
      <c r="C97" s="9"/>
      <c r="E97" s="10"/>
      <c r="F97" s="3">
        <f>IF('申込フォーム'!$E97="","",DATEDIF('申込フォーム'!$E97,"2019/4/1","Y"))</f>
      </c>
      <c r="H97" s="9"/>
      <c r="K97" s="21">
        <f t="shared" si="1"/>
      </c>
      <c r="L97" s="21"/>
      <c r="R97" s="8">
        <f>IF(COUNTIF($G$5:$G$9,'申込フォーム'!$H97)&gt;0,1,0)*(IF('申込フォーム'!$I97=$J$4,$J$5,0)+IF('申込フォーム'!$I97=$K$4,$K$5,0)+IF('申込フォーム'!$I97=$L$4,$L$5,0)+IF('申込フォーム'!$I97=$M$4,$M$5,0)+IF('申込フォーム'!$I97=$N$4,$N$5,0))+(IF(COUNTIF($G$10:$G$11,'申込フォーム'!$H97)&gt;0,1,0)*(1400+IF('申込フォーム'!$H97=$G$11,1,0)*300*'申込フォーム'!$N97))+IF('申込フォーム'!$L97="希望する",300,0)+IF('申込フォーム'!$M97="希望する",300,0)+IF('申込フォーム'!$J97="レンタル",300,0)</f>
        <v>0</v>
      </c>
      <c r="S97" s="7"/>
      <c r="T97" s="7"/>
      <c r="U97" s="7"/>
    </row>
    <row r="98" spans="1:21" s="3" customFormat="1" ht="15.75" customHeight="1">
      <c r="A98" s="3">
        <v>73</v>
      </c>
      <c r="B98" s="9"/>
      <c r="C98" s="9"/>
      <c r="E98" s="10"/>
      <c r="F98" s="3">
        <f>IF('申込フォーム'!$E98="","",DATEDIF('申込フォーム'!$E98,"2019/4/1","Y"))</f>
      </c>
      <c r="H98" s="9"/>
      <c r="K98" s="21">
        <f t="shared" si="1"/>
      </c>
      <c r="L98" s="21"/>
      <c r="R98" s="8">
        <f>IF(COUNTIF($G$5:$G$9,'申込フォーム'!$H98)&gt;0,1,0)*(IF('申込フォーム'!$I98=$J$4,$J$5,0)+IF('申込フォーム'!$I98=$K$4,$K$5,0)+IF('申込フォーム'!$I98=$L$4,$L$5,0)+IF('申込フォーム'!$I98=$M$4,$M$5,0)+IF('申込フォーム'!$I98=$N$4,$N$5,0))+(IF(COUNTIF($G$10:$G$11,'申込フォーム'!$H98)&gt;0,1,0)*(1400+IF('申込フォーム'!$H98=$G$11,1,0)*300*'申込フォーム'!$N98))+IF('申込フォーム'!$L98="希望する",300,0)+IF('申込フォーム'!$M98="希望する",300,0)+IF('申込フォーム'!$J98="レンタル",300,0)</f>
        <v>0</v>
      </c>
      <c r="S98" s="7"/>
      <c r="T98" s="7"/>
      <c r="U98" s="7"/>
    </row>
    <row r="99" spans="1:21" s="3" customFormat="1" ht="15.75" customHeight="1">
      <c r="A99" s="3">
        <v>74</v>
      </c>
      <c r="B99" s="9"/>
      <c r="C99" s="9"/>
      <c r="E99" s="10"/>
      <c r="F99" s="3">
        <f>IF('申込フォーム'!$E99="","",DATEDIF('申込フォーム'!$E99,"2019/4/1","Y"))</f>
      </c>
      <c r="H99" s="9"/>
      <c r="K99" s="21">
        <f t="shared" si="1"/>
      </c>
      <c r="L99" s="21"/>
      <c r="R99" s="8">
        <f>IF(COUNTIF($G$5:$G$9,'申込フォーム'!$H99)&gt;0,1,0)*(IF('申込フォーム'!$I99=$J$4,$J$5,0)+IF('申込フォーム'!$I99=$K$4,$K$5,0)+IF('申込フォーム'!$I99=$L$4,$L$5,0)+IF('申込フォーム'!$I99=$M$4,$M$5,0)+IF('申込フォーム'!$I99=$N$4,$N$5,0))+(IF(COUNTIF($G$10:$G$11,'申込フォーム'!$H99)&gt;0,1,0)*(1400+IF('申込フォーム'!$H99=$G$11,1,0)*300*'申込フォーム'!$N99))+IF('申込フォーム'!$L99="希望する",300,0)+IF('申込フォーム'!$M99="希望する",300,0)+IF('申込フォーム'!$J99="レンタル",300,0)</f>
        <v>0</v>
      </c>
      <c r="S99" s="7"/>
      <c r="T99" s="7"/>
      <c r="U99" s="7"/>
    </row>
    <row r="100" spans="1:21" s="3" customFormat="1" ht="15.75" customHeight="1">
      <c r="A100" s="3">
        <v>75</v>
      </c>
      <c r="B100" s="9"/>
      <c r="C100" s="9"/>
      <c r="E100" s="10"/>
      <c r="F100" s="3">
        <f>IF('申込フォーム'!$E100="","",DATEDIF('申込フォーム'!$E100,"2019/4/1","Y"))</f>
      </c>
      <c r="H100" s="9"/>
      <c r="K100" s="21">
        <f t="shared" si="1"/>
      </c>
      <c r="L100" s="21"/>
      <c r="R100" s="8">
        <f>IF(COUNTIF($G$5:$G$9,'申込フォーム'!$H100)&gt;0,1,0)*(IF('申込フォーム'!$I100=$J$4,$J$5,0)+IF('申込フォーム'!$I100=$K$4,$K$5,0)+IF('申込フォーム'!$I100=$L$4,$L$5,0)+IF('申込フォーム'!$I100=$M$4,$M$5,0)+IF('申込フォーム'!$I100=$N$4,$N$5,0))+(IF(COUNTIF($G$10:$G$11,'申込フォーム'!$H100)&gt;0,1,0)*(1400+IF('申込フォーム'!$H100=$G$11,1,0)*300*'申込フォーム'!$N100))+IF('申込フォーム'!$L100="希望する",300,0)+IF('申込フォーム'!$M100="希望する",300,0)+IF('申込フォーム'!$J100="レンタル",300,0)</f>
        <v>0</v>
      </c>
      <c r="S100" s="7"/>
      <c r="T100" s="7"/>
      <c r="U100" s="7"/>
    </row>
    <row r="101" spans="1:21" s="3" customFormat="1" ht="15.75" customHeight="1">
      <c r="A101" s="3">
        <v>76</v>
      </c>
      <c r="B101" s="9"/>
      <c r="C101" s="9"/>
      <c r="E101" s="10"/>
      <c r="F101" s="3">
        <f>IF('申込フォーム'!$E101="","",DATEDIF('申込フォーム'!$E101,"2019/4/1","Y"))</f>
      </c>
      <c r="H101" s="9"/>
      <c r="K101" s="21">
        <f t="shared" si="1"/>
      </c>
      <c r="L101" s="21"/>
      <c r="R101" s="8">
        <f>IF(COUNTIF($G$5:$G$9,'申込フォーム'!$H101)&gt;0,1,0)*(IF('申込フォーム'!$I101=$J$4,$J$5,0)+IF('申込フォーム'!$I101=$K$4,$K$5,0)+IF('申込フォーム'!$I101=$L$4,$L$5,0)+IF('申込フォーム'!$I101=$M$4,$M$5,0)+IF('申込フォーム'!$I101=$N$4,$N$5,0))+(IF(COUNTIF($G$10:$G$11,'申込フォーム'!$H101)&gt;0,1,0)*(1400+IF('申込フォーム'!$H101=$G$11,1,0)*300*'申込フォーム'!$N101))+IF('申込フォーム'!$L101="希望する",300,0)+IF('申込フォーム'!$M101="希望する",300,0)+IF('申込フォーム'!$J101="レンタル",300,0)</f>
        <v>0</v>
      </c>
      <c r="S101" s="7"/>
      <c r="T101" s="7"/>
      <c r="U101" s="7"/>
    </row>
    <row r="102" spans="1:21" s="3" customFormat="1" ht="15.75" customHeight="1">
      <c r="A102" s="3">
        <v>77</v>
      </c>
      <c r="B102" s="9"/>
      <c r="C102" s="9"/>
      <c r="E102" s="10"/>
      <c r="F102" s="3">
        <f>IF('申込フォーム'!$E102="","",DATEDIF('申込フォーム'!$E102,"2019/4/1","Y"))</f>
      </c>
      <c r="H102" s="9"/>
      <c r="K102" s="21">
        <f t="shared" si="1"/>
      </c>
      <c r="L102" s="21"/>
      <c r="R102" s="8">
        <f>IF(COUNTIF($G$5:$G$9,'申込フォーム'!$H102)&gt;0,1,0)*(IF('申込フォーム'!$I102=$J$4,$J$5,0)+IF('申込フォーム'!$I102=$K$4,$K$5,0)+IF('申込フォーム'!$I102=$L$4,$L$5,0)+IF('申込フォーム'!$I102=$M$4,$M$5,0)+IF('申込フォーム'!$I102=$N$4,$N$5,0))+(IF(COUNTIF($G$10:$G$11,'申込フォーム'!$H102)&gt;0,1,0)*(1400+IF('申込フォーム'!$H102=$G$11,1,0)*300*'申込フォーム'!$N102))+IF('申込フォーム'!$L102="希望する",300,0)+IF('申込フォーム'!$M102="希望する",300,0)+IF('申込フォーム'!$J102="レンタル",300,0)</f>
        <v>0</v>
      </c>
      <c r="S102" s="7"/>
      <c r="T102" s="7"/>
      <c r="U102" s="7"/>
    </row>
    <row r="103" spans="1:21" s="3" customFormat="1" ht="15.75" customHeight="1">
      <c r="A103" s="3">
        <v>78</v>
      </c>
      <c r="B103" s="9"/>
      <c r="C103" s="9"/>
      <c r="E103" s="10"/>
      <c r="F103" s="3">
        <f>IF('申込フォーム'!$E103="","",DATEDIF('申込フォーム'!$E103,"2019/4/1","Y"))</f>
      </c>
      <c r="H103" s="9"/>
      <c r="K103" s="21">
        <f t="shared" si="1"/>
      </c>
      <c r="L103" s="21"/>
      <c r="R103" s="8">
        <f>IF(COUNTIF($G$5:$G$9,'申込フォーム'!$H103)&gt;0,1,0)*(IF('申込フォーム'!$I103=$J$4,$J$5,0)+IF('申込フォーム'!$I103=$K$4,$K$5,0)+IF('申込フォーム'!$I103=$L$4,$L$5,0)+IF('申込フォーム'!$I103=$M$4,$M$5,0)+IF('申込フォーム'!$I103=$N$4,$N$5,0))+(IF(COUNTIF($G$10:$G$11,'申込フォーム'!$H103)&gt;0,1,0)*(1400+IF('申込フォーム'!$H103=$G$11,1,0)*300*'申込フォーム'!$N103))+IF('申込フォーム'!$L103="希望する",300,0)+IF('申込フォーム'!$M103="希望する",300,0)+IF('申込フォーム'!$J103="レンタル",300,0)</f>
        <v>0</v>
      </c>
      <c r="S103" s="7"/>
      <c r="T103" s="7"/>
      <c r="U103" s="7"/>
    </row>
    <row r="104" spans="1:21" s="3" customFormat="1" ht="15.75" customHeight="1">
      <c r="A104" s="3">
        <v>79</v>
      </c>
      <c r="B104" s="9"/>
      <c r="C104" s="9"/>
      <c r="E104" s="10"/>
      <c r="F104" s="3">
        <f>IF('申込フォーム'!$E104="","",DATEDIF('申込フォーム'!$E104,"2019/4/1","Y"))</f>
      </c>
      <c r="H104" s="9"/>
      <c r="K104" s="21">
        <f t="shared" si="1"/>
      </c>
      <c r="L104" s="21"/>
      <c r="R104" s="8">
        <f>IF(COUNTIF($G$5:$G$9,'申込フォーム'!$H104)&gt;0,1,0)*(IF('申込フォーム'!$I104=$J$4,$J$5,0)+IF('申込フォーム'!$I104=$K$4,$K$5,0)+IF('申込フォーム'!$I104=$L$4,$L$5,0)+IF('申込フォーム'!$I104=$M$4,$M$5,0)+IF('申込フォーム'!$I104=$N$4,$N$5,0))+(IF(COUNTIF($G$10:$G$11,'申込フォーム'!$H104)&gt;0,1,0)*(1400+IF('申込フォーム'!$H104=$G$11,1,0)*300*'申込フォーム'!$N104))+IF('申込フォーム'!$L104="希望する",300,0)+IF('申込フォーム'!$M104="希望する",300,0)+IF('申込フォーム'!$J104="レンタル",300,0)</f>
        <v>0</v>
      </c>
      <c r="S104" s="7"/>
      <c r="T104" s="7"/>
      <c r="U104" s="7"/>
    </row>
    <row r="105" spans="1:21" s="3" customFormat="1" ht="15.75" customHeight="1">
      <c r="A105" s="3">
        <v>80</v>
      </c>
      <c r="B105" s="9"/>
      <c r="C105" s="9"/>
      <c r="E105" s="10"/>
      <c r="F105" s="3">
        <f>IF('申込フォーム'!$E105="","",DATEDIF('申込フォーム'!$E105,"2019/4/1","Y"))</f>
      </c>
      <c r="H105" s="9"/>
      <c r="K105" s="21">
        <f t="shared" si="1"/>
      </c>
      <c r="L105" s="21"/>
      <c r="R105" s="8">
        <f>IF(COUNTIF($G$5:$G$9,'申込フォーム'!$H105)&gt;0,1,0)*(IF('申込フォーム'!$I105=$J$4,$J$5,0)+IF('申込フォーム'!$I105=$K$4,$K$5,0)+IF('申込フォーム'!$I105=$L$4,$L$5,0)+IF('申込フォーム'!$I105=$M$4,$M$5,0)+IF('申込フォーム'!$I105=$N$4,$N$5,0))+(IF(COUNTIF($G$10:$G$11,'申込フォーム'!$H105)&gt;0,1,0)*(1400+IF('申込フォーム'!$H105=$G$11,1,0)*300*'申込フォーム'!$N105))+IF('申込フォーム'!$L105="希望する",300,0)+IF('申込フォーム'!$M105="希望する",300,0)+IF('申込フォーム'!$J105="レンタル",300,0)</f>
        <v>0</v>
      </c>
      <c r="S105" s="7"/>
      <c r="T105" s="7"/>
      <c r="U105" s="7"/>
    </row>
    <row r="106" spans="1:21" s="3" customFormat="1" ht="15.75" customHeight="1">
      <c r="A106" s="3">
        <v>81</v>
      </c>
      <c r="B106" s="9"/>
      <c r="C106" s="9"/>
      <c r="E106" s="10"/>
      <c r="F106" s="3">
        <f>IF('申込フォーム'!$E106="","",DATEDIF('申込フォーム'!$E106,"2019/4/1","Y"))</f>
      </c>
      <c r="H106" s="9"/>
      <c r="K106" s="21">
        <f t="shared" si="1"/>
      </c>
      <c r="L106" s="21"/>
      <c r="R106" s="8">
        <f>IF(COUNTIF($G$5:$G$9,'申込フォーム'!$H106)&gt;0,1,0)*(IF('申込フォーム'!$I106=$J$4,$J$5,0)+IF('申込フォーム'!$I106=$K$4,$K$5,0)+IF('申込フォーム'!$I106=$L$4,$L$5,0)+IF('申込フォーム'!$I106=$M$4,$M$5,0)+IF('申込フォーム'!$I106=$N$4,$N$5,0))+(IF(COUNTIF($G$10:$G$11,'申込フォーム'!$H106)&gt;0,1,0)*(1400+IF('申込フォーム'!$H106=$G$11,1,0)*300*'申込フォーム'!$N106))+IF('申込フォーム'!$L106="希望する",300,0)+IF('申込フォーム'!$M106="希望する",300,0)+IF('申込フォーム'!$J106="レンタル",300,0)</f>
        <v>0</v>
      </c>
      <c r="S106" s="7"/>
      <c r="T106" s="7"/>
      <c r="U106" s="7"/>
    </row>
    <row r="107" spans="1:21" s="3" customFormat="1" ht="15.75" customHeight="1">
      <c r="A107" s="3">
        <v>82</v>
      </c>
      <c r="B107" s="9"/>
      <c r="C107" s="9"/>
      <c r="E107" s="10"/>
      <c r="F107" s="3">
        <f>IF('申込フォーム'!$E107="","",DATEDIF('申込フォーム'!$E107,"2019/4/1","Y"))</f>
      </c>
      <c r="H107" s="9"/>
      <c r="K107" s="21">
        <f t="shared" si="1"/>
      </c>
      <c r="L107" s="21"/>
      <c r="R107" s="8">
        <f>IF(COUNTIF($G$5:$G$9,'申込フォーム'!$H107)&gt;0,1,0)*(IF('申込フォーム'!$I107=$J$4,$J$5,0)+IF('申込フォーム'!$I107=$K$4,$K$5,0)+IF('申込フォーム'!$I107=$L$4,$L$5,0)+IF('申込フォーム'!$I107=$M$4,$M$5,0)+IF('申込フォーム'!$I107=$N$4,$N$5,0))+(IF(COUNTIF($G$10:$G$11,'申込フォーム'!$H107)&gt;0,1,0)*(1400+IF('申込フォーム'!$H107=$G$11,1,0)*300*'申込フォーム'!$N107))+IF('申込フォーム'!$L107="希望する",300,0)+IF('申込フォーム'!$M107="希望する",300,0)+IF('申込フォーム'!$J107="レンタル",300,0)</f>
        <v>0</v>
      </c>
      <c r="S107" s="7"/>
      <c r="T107" s="7"/>
      <c r="U107" s="7"/>
    </row>
    <row r="108" spans="1:21" s="3" customFormat="1" ht="15.75" customHeight="1">
      <c r="A108" s="3">
        <v>83</v>
      </c>
      <c r="B108" s="9"/>
      <c r="C108" s="9"/>
      <c r="E108" s="10"/>
      <c r="F108" s="3">
        <f>IF('申込フォーム'!$E108="","",DATEDIF('申込フォーム'!$E108,"2019/4/1","Y"))</f>
      </c>
      <c r="H108" s="9"/>
      <c r="K108" s="21">
        <f t="shared" si="1"/>
      </c>
      <c r="L108" s="21"/>
      <c r="R108" s="8">
        <f>IF(COUNTIF($G$5:$G$9,'申込フォーム'!$H108)&gt;0,1,0)*(IF('申込フォーム'!$I108=$J$4,$J$5,0)+IF('申込フォーム'!$I108=$K$4,$K$5,0)+IF('申込フォーム'!$I108=$L$4,$L$5,0)+IF('申込フォーム'!$I108=$M$4,$M$5,0)+IF('申込フォーム'!$I108=$N$4,$N$5,0))+(IF(COUNTIF($G$10:$G$11,'申込フォーム'!$H108)&gt;0,1,0)*(1400+IF('申込フォーム'!$H108=$G$11,1,0)*300*'申込フォーム'!$N108))+IF('申込フォーム'!$L108="希望する",300,0)+IF('申込フォーム'!$M108="希望する",300,0)+IF('申込フォーム'!$J108="レンタル",300,0)</f>
        <v>0</v>
      </c>
      <c r="S108" s="7"/>
      <c r="T108" s="7"/>
      <c r="U108" s="7"/>
    </row>
    <row r="109" spans="1:21" s="3" customFormat="1" ht="15.75" customHeight="1">
      <c r="A109" s="3">
        <v>84</v>
      </c>
      <c r="B109" s="9"/>
      <c r="C109" s="9"/>
      <c r="E109" s="10"/>
      <c r="F109" s="3">
        <f>IF('申込フォーム'!$E109="","",DATEDIF('申込フォーム'!$E109,"2019/4/1","Y"))</f>
      </c>
      <c r="H109" s="9"/>
      <c r="K109" s="21">
        <f t="shared" si="1"/>
      </c>
      <c r="L109" s="21"/>
      <c r="R109" s="8">
        <f>IF(COUNTIF($G$5:$G$9,'申込フォーム'!$H109)&gt;0,1,0)*(IF('申込フォーム'!$I109=$J$4,$J$5,0)+IF('申込フォーム'!$I109=$K$4,$K$5,0)+IF('申込フォーム'!$I109=$L$4,$L$5,0)+IF('申込フォーム'!$I109=$M$4,$M$5,0)+IF('申込フォーム'!$I109=$N$4,$N$5,0))+(IF(COUNTIF($G$10:$G$11,'申込フォーム'!$H109)&gt;0,1,0)*(1400+IF('申込フォーム'!$H109=$G$11,1,0)*300*'申込フォーム'!$N109))+IF('申込フォーム'!$L109="希望する",300,0)+IF('申込フォーム'!$M109="希望する",300,0)+IF('申込フォーム'!$J109="レンタル",300,0)</f>
        <v>0</v>
      </c>
      <c r="S109" s="7"/>
      <c r="T109" s="7"/>
      <c r="U109" s="7"/>
    </row>
    <row r="110" spans="1:21" s="3" customFormat="1" ht="15.75" customHeight="1">
      <c r="A110" s="3">
        <v>85</v>
      </c>
      <c r="B110" s="9"/>
      <c r="C110" s="9"/>
      <c r="E110" s="10"/>
      <c r="F110" s="3">
        <f>IF('申込フォーム'!$E110="","",DATEDIF('申込フォーム'!$E110,"2019/4/1","Y"))</f>
      </c>
      <c r="H110" s="9"/>
      <c r="K110" s="21">
        <f t="shared" si="1"/>
      </c>
      <c r="L110" s="21"/>
      <c r="R110" s="8">
        <f>IF(COUNTIF($G$5:$G$9,'申込フォーム'!$H110)&gt;0,1,0)*(IF('申込フォーム'!$I110=$J$4,$J$5,0)+IF('申込フォーム'!$I110=$K$4,$K$5,0)+IF('申込フォーム'!$I110=$L$4,$L$5,0)+IF('申込フォーム'!$I110=$M$4,$M$5,0)+IF('申込フォーム'!$I110=$N$4,$N$5,0))+(IF(COUNTIF($G$10:$G$11,'申込フォーム'!$H110)&gt;0,1,0)*(1400+IF('申込フォーム'!$H110=$G$11,1,0)*300*'申込フォーム'!$N110))+IF('申込フォーム'!$L110="希望する",300,0)+IF('申込フォーム'!$M110="希望する",300,0)+IF('申込フォーム'!$J110="レンタル",300,0)</f>
        <v>0</v>
      </c>
      <c r="S110" s="7"/>
      <c r="T110" s="7"/>
      <c r="U110" s="7"/>
    </row>
    <row r="111" spans="1:21" s="3" customFormat="1" ht="15.75" customHeight="1">
      <c r="A111" s="3">
        <v>86</v>
      </c>
      <c r="B111" s="9"/>
      <c r="C111" s="9"/>
      <c r="E111" s="10"/>
      <c r="F111" s="3">
        <f>IF('申込フォーム'!$E111="","",DATEDIF('申込フォーム'!$E111,"2019/4/1","Y"))</f>
      </c>
      <c r="H111" s="9"/>
      <c r="K111" s="21">
        <f t="shared" si="1"/>
      </c>
      <c r="L111" s="21"/>
      <c r="R111" s="8">
        <f>IF(COUNTIF($G$5:$G$9,'申込フォーム'!$H111)&gt;0,1,0)*(IF('申込フォーム'!$I111=$J$4,$J$5,0)+IF('申込フォーム'!$I111=$K$4,$K$5,0)+IF('申込フォーム'!$I111=$L$4,$L$5,0)+IF('申込フォーム'!$I111=$M$4,$M$5,0)+IF('申込フォーム'!$I111=$N$4,$N$5,0))+(IF(COUNTIF($G$10:$G$11,'申込フォーム'!$H111)&gt;0,1,0)*(1400+IF('申込フォーム'!$H111=$G$11,1,0)*300*'申込フォーム'!$N111))+IF('申込フォーム'!$L111="希望する",300,0)+IF('申込フォーム'!$M111="希望する",300,0)+IF('申込フォーム'!$J111="レンタル",300,0)</f>
        <v>0</v>
      </c>
      <c r="S111" s="7"/>
      <c r="T111" s="7"/>
      <c r="U111" s="7"/>
    </row>
    <row r="112" spans="1:21" s="3" customFormat="1" ht="15.75" customHeight="1">
      <c r="A112" s="3">
        <v>87</v>
      </c>
      <c r="B112" s="9"/>
      <c r="C112" s="9"/>
      <c r="E112" s="10"/>
      <c r="F112" s="3">
        <f>IF('申込フォーム'!$E112="","",DATEDIF('申込フォーム'!$E112,"2019/4/1","Y"))</f>
      </c>
      <c r="H112" s="9"/>
      <c r="K112" s="21">
        <f t="shared" si="1"/>
      </c>
      <c r="L112" s="21"/>
      <c r="R112" s="8">
        <f>IF(COUNTIF($G$5:$G$9,'申込フォーム'!$H112)&gt;0,1,0)*(IF('申込フォーム'!$I112=$J$4,$J$5,0)+IF('申込フォーム'!$I112=$K$4,$K$5,0)+IF('申込フォーム'!$I112=$L$4,$L$5,0)+IF('申込フォーム'!$I112=$M$4,$M$5,0)+IF('申込フォーム'!$I112=$N$4,$N$5,0))+(IF(COUNTIF($G$10:$G$11,'申込フォーム'!$H112)&gt;0,1,0)*(1400+IF('申込フォーム'!$H112=$G$11,1,0)*300*'申込フォーム'!$N112))+IF('申込フォーム'!$L112="希望する",300,0)+IF('申込フォーム'!$M112="希望する",300,0)+IF('申込フォーム'!$J112="レンタル",300,0)</f>
        <v>0</v>
      </c>
      <c r="S112" s="7"/>
      <c r="T112" s="7"/>
      <c r="U112" s="7"/>
    </row>
    <row r="113" spans="1:21" s="3" customFormat="1" ht="15.75" customHeight="1">
      <c r="A113" s="3">
        <v>88</v>
      </c>
      <c r="B113" s="9"/>
      <c r="C113" s="9"/>
      <c r="E113" s="10"/>
      <c r="F113" s="3">
        <f>IF('申込フォーム'!$E113="","",DATEDIF('申込フォーム'!$E113,"2019/4/1","Y"))</f>
      </c>
      <c r="H113" s="9"/>
      <c r="K113" s="21">
        <f t="shared" si="1"/>
      </c>
      <c r="L113" s="21"/>
      <c r="R113" s="8">
        <f>IF(COUNTIF($G$5:$G$9,'申込フォーム'!$H113)&gt;0,1,0)*(IF('申込フォーム'!$I113=$J$4,$J$5,0)+IF('申込フォーム'!$I113=$K$4,$K$5,0)+IF('申込フォーム'!$I113=$L$4,$L$5,0)+IF('申込フォーム'!$I113=$M$4,$M$5,0)+IF('申込フォーム'!$I113=$N$4,$N$5,0))+(IF(COUNTIF($G$10:$G$11,'申込フォーム'!$H113)&gt;0,1,0)*(1400+IF('申込フォーム'!$H113=$G$11,1,0)*300*'申込フォーム'!$N113))+IF('申込フォーム'!$L113="希望する",300,0)+IF('申込フォーム'!$M113="希望する",300,0)+IF('申込フォーム'!$J113="レンタル",300,0)</f>
        <v>0</v>
      </c>
      <c r="S113" s="7"/>
      <c r="T113" s="7"/>
      <c r="U113" s="7"/>
    </row>
    <row r="114" spans="1:21" s="3" customFormat="1" ht="15.75" customHeight="1">
      <c r="A114" s="3">
        <v>89</v>
      </c>
      <c r="B114" s="9"/>
      <c r="C114" s="9"/>
      <c r="E114" s="10"/>
      <c r="F114" s="3">
        <f>IF('申込フォーム'!$E114="","",DATEDIF('申込フォーム'!$E114,"2019/4/1","Y"))</f>
      </c>
      <c r="H114" s="9"/>
      <c r="K114" s="21">
        <f t="shared" si="1"/>
      </c>
      <c r="L114" s="21"/>
      <c r="R114" s="8">
        <f>IF(COUNTIF($G$5:$G$9,'申込フォーム'!$H114)&gt;0,1,0)*(IF('申込フォーム'!$I114=$J$4,$J$5,0)+IF('申込フォーム'!$I114=$K$4,$K$5,0)+IF('申込フォーム'!$I114=$L$4,$L$5,0)+IF('申込フォーム'!$I114=$M$4,$M$5,0)+IF('申込フォーム'!$I114=$N$4,$N$5,0))+(IF(COUNTIF($G$10:$G$11,'申込フォーム'!$H114)&gt;0,1,0)*(1400+IF('申込フォーム'!$H114=$G$11,1,0)*300*'申込フォーム'!$N114))+IF('申込フォーム'!$L114="希望する",300,0)+IF('申込フォーム'!$M114="希望する",300,0)+IF('申込フォーム'!$J114="レンタル",300,0)</f>
        <v>0</v>
      </c>
      <c r="S114" s="7"/>
      <c r="T114" s="7"/>
      <c r="U114" s="7"/>
    </row>
    <row r="115" spans="1:21" s="3" customFormat="1" ht="15.75" customHeight="1">
      <c r="A115" s="3">
        <v>90</v>
      </c>
      <c r="B115" s="9"/>
      <c r="C115" s="9"/>
      <c r="E115" s="10"/>
      <c r="F115" s="3">
        <f>IF('申込フォーム'!$E115="","",DATEDIF('申込フォーム'!$E115,"2019/4/1","Y"))</f>
      </c>
      <c r="H115" s="9"/>
      <c r="K115" s="21">
        <f t="shared" si="1"/>
      </c>
      <c r="L115" s="21"/>
      <c r="R115" s="8">
        <f>IF(COUNTIF($G$5:$G$9,'申込フォーム'!$H115)&gt;0,1,0)*(IF('申込フォーム'!$I115=$J$4,$J$5,0)+IF('申込フォーム'!$I115=$K$4,$K$5,0)+IF('申込フォーム'!$I115=$L$4,$L$5,0)+IF('申込フォーム'!$I115=$M$4,$M$5,0)+IF('申込フォーム'!$I115=$N$4,$N$5,0))+(IF(COUNTIF($G$10:$G$11,'申込フォーム'!$H115)&gt;0,1,0)*(1400+IF('申込フォーム'!$H115=$G$11,1,0)*300*'申込フォーム'!$N115))+IF('申込フォーム'!$L115="希望する",300,0)+IF('申込フォーム'!$M115="希望する",300,0)+IF('申込フォーム'!$J115="レンタル",300,0)</f>
        <v>0</v>
      </c>
      <c r="S115" s="7"/>
      <c r="T115" s="7"/>
      <c r="U115" s="7"/>
    </row>
    <row r="116" spans="1:21" s="3" customFormat="1" ht="15.75" customHeight="1">
      <c r="A116" s="3">
        <v>91</v>
      </c>
      <c r="B116" s="9"/>
      <c r="C116" s="9"/>
      <c r="E116" s="10"/>
      <c r="F116" s="3">
        <f>IF('申込フォーム'!$E116="","",DATEDIF('申込フォーム'!$E116,"2019/4/1","Y"))</f>
      </c>
      <c r="H116" s="9"/>
      <c r="K116" s="21">
        <f t="shared" si="1"/>
      </c>
      <c r="L116" s="21"/>
      <c r="R116" s="8">
        <f>IF(COUNTIF($G$5:$G$9,'申込フォーム'!$H116)&gt;0,1,0)*(IF('申込フォーム'!$I116=$J$4,$J$5,0)+IF('申込フォーム'!$I116=$K$4,$K$5,0)+IF('申込フォーム'!$I116=$L$4,$L$5,0)+IF('申込フォーム'!$I116=$M$4,$M$5,0)+IF('申込フォーム'!$I116=$N$4,$N$5,0))+(IF(COUNTIF($G$10:$G$11,'申込フォーム'!$H116)&gt;0,1,0)*(1400+IF('申込フォーム'!$H116=$G$11,1,0)*300*'申込フォーム'!$N116))+IF('申込フォーム'!$L116="希望する",300,0)+IF('申込フォーム'!$M116="希望する",300,0)+IF('申込フォーム'!$J116="レンタル",300,0)</f>
        <v>0</v>
      </c>
      <c r="S116" s="7"/>
      <c r="T116" s="7"/>
      <c r="U116" s="7"/>
    </row>
    <row r="117" spans="1:21" s="3" customFormat="1" ht="15.75" customHeight="1">
      <c r="A117" s="3">
        <v>92</v>
      </c>
      <c r="B117" s="9"/>
      <c r="C117" s="9"/>
      <c r="E117" s="10"/>
      <c r="F117" s="3">
        <f>IF('申込フォーム'!$E117="","",DATEDIF('申込フォーム'!$E117,"2019/4/1","Y"))</f>
      </c>
      <c r="H117" s="9"/>
      <c r="K117" s="21">
        <f t="shared" si="1"/>
      </c>
      <c r="L117" s="21"/>
      <c r="R117" s="8">
        <f>IF(COUNTIF($G$5:$G$9,'申込フォーム'!$H117)&gt;0,1,0)*(IF('申込フォーム'!$I117=$J$4,$J$5,0)+IF('申込フォーム'!$I117=$K$4,$K$5,0)+IF('申込フォーム'!$I117=$L$4,$L$5,0)+IF('申込フォーム'!$I117=$M$4,$M$5,0)+IF('申込フォーム'!$I117=$N$4,$N$5,0))+(IF(COUNTIF($G$10:$G$11,'申込フォーム'!$H117)&gt;0,1,0)*(1400+IF('申込フォーム'!$H117=$G$11,1,0)*300*'申込フォーム'!$N117))+IF('申込フォーム'!$L117="希望する",300,0)+IF('申込フォーム'!$M117="希望する",300,0)+IF('申込フォーム'!$J117="レンタル",300,0)</f>
        <v>0</v>
      </c>
      <c r="S117" s="7"/>
      <c r="T117" s="7"/>
      <c r="U117" s="7"/>
    </row>
    <row r="118" spans="1:21" s="3" customFormat="1" ht="15.75" customHeight="1">
      <c r="A118" s="3">
        <v>93</v>
      </c>
      <c r="B118" s="9"/>
      <c r="C118" s="9"/>
      <c r="E118" s="10"/>
      <c r="F118" s="3">
        <f>IF('申込フォーム'!$E118="","",DATEDIF('申込フォーム'!$E118,"2019/4/1","Y"))</f>
      </c>
      <c r="H118" s="9"/>
      <c r="K118" s="21">
        <f t="shared" si="1"/>
      </c>
      <c r="L118" s="21"/>
      <c r="R118" s="8">
        <f>IF(COUNTIF($G$5:$G$9,'申込フォーム'!$H118)&gt;0,1,0)*(IF('申込フォーム'!$I118=$J$4,$J$5,0)+IF('申込フォーム'!$I118=$K$4,$K$5,0)+IF('申込フォーム'!$I118=$L$4,$L$5,0)+IF('申込フォーム'!$I118=$M$4,$M$5,0)+IF('申込フォーム'!$I118=$N$4,$N$5,0))+(IF(COUNTIF($G$10:$G$11,'申込フォーム'!$H118)&gt;0,1,0)*(1400+IF('申込フォーム'!$H118=$G$11,1,0)*300*'申込フォーム'!$N118))+IF('申込フォーム'!$L118="希望する",300,0)+IF('申込フォーム'!$M118="希望する",300,0)+IF('申込フォーム'!$J118="レンタル",300,0)</f>
        <v>0</v>
      </c>
      <c r="S118" s="7"/>
      <c r="T118" s="7"/>
      <c r="U118" s="7"/>
    </row>
    <row r="119" spans="1:21" s="3" customFormat="1" ht="15.75" customHeight="1">
      <c r="A119" s="3">
        <v>94</v>
      </c>
      <c r="B119" s="9"/>
      <c r="C119" s="9"/>
      <c r="E119" s="10"/>
      <c r="F119" s="3">
        <f>IF('申込フォーム'!$E119="","",DATEDIF('申込フォーム'!$E119,"2019/4/1","Y"))</f>
      </c>
      <c r="H119" s="9"/>
      <c r="K119" s="21">
        <f t="shared" si="1"/>
      </c>
      <c r="L119" s="21"/>
      <c r="R119" s="8">
        <f>IF(COUNTIF($G$5:$G$9,'申込フォーム'!$H119)&gt;0,1,0)*(IF('申込フォーム'!$I119=$J$4,$J$5,0)+IF('申込フォーム'!$I119=$K$4,$K$5,0)+IF('申込フォーム'!$I119=$L$4,$L$5,0)+IF('申込フォーム'!$I119=$M$4,$M$5,0)+IF('申込フォーム'!$I119=$N$4,$N$5,0))+(IF(COUNTIF($G$10:$G$11,'申込フォーム'!$H119)&gt;0,1,0)*(1400+IF('申込フォーム'!$H119=$G$11,1,0)*300*'申込フォーム'!$N119))+IF('申込フォーム'!$L119="希望する",300,0)+IF('申込フォーム'!$M119="希望する",300,0)+IF('申込フォーム'!$J119="レンタル",300,0)</f>
        <v>0</v>
      </c>
      <c r="S119" s="7"/>
      <c r="T119" s="7"/>
      <c r="U119" s="7"/>
    </row>
    <row r="120" spans="1:21" s="3" customFormat="1" ht="15.75" customHeight="1">
      <c r="A120" s="3">
        <v>95</v>
      </c>
      <c r="B120" s="9"/>
      <c r="C120" s="9"/>
      <c r="E120" s="10"/>
      <c r="F120" s="3">
        <f>IF('申込フォーム'!$E120="","",DATEDIF('申込フォーム'!$E120,"2019/4/1","Y"))</f>
      </c>
      <c r="H120" s="9"/>
      <c r="K120" s="21">
        <f t="shared" si="1"/>
      </c>
      <c r="L120" s="21"/>
      <c r="R120" s="8">
        <f>IF(COUNTIF($G$5:$G$9,'申込フォーム'!$H120)&gt;0,1,0)*(IF('申込フォーム'!$I120=$J$4,$J$5,0)+IF('申込フォーム'!$I120=$K$4,$K$5,0)+IF('申込フォーム'!$I120=$L$4,$L$5,0)+IF('申込フォーム'!$I120=$M$4,$M$5,0)+IF('申込フォーム'!$I120=$N$4,$N$5,0))+(IF(COUNTIF($G$10:$G$11,'申込フォーム'!$H120)&gt;0,1,0)*(1400+IF('申込フォーム'!$H120=$G$11,1,0)*300*'申込フォーム'!$N120))+IF('申込フォーム'!$L120="希望する",300,0)+IF('申込フォーム'!$M120="希望する",300,0)+IF('申込フォーム'!$J120="レンタル",300,0)</f>
        <v>0</v>
      </c>
      <c r="S120" s="7"/>
      <c r="T120" s="7"/>
      <c r="U120" s="7"/>
    </row>
    <row r="121" spans="1:21" s="3" customFormat="1" ht="15.75" customHeight="1">
      <c r="A121" s="3">
        <v>96</v>
      </c>
      <c r="B121" s="9"/>
      <c r="C121" s="9"/>
      <c r="E121" s="10"/>
      <c r="F121" s="3">
        <f>IF('申込フォーム'!$E121="","",DATEDIF('申込フォーム'!$E121,"2019/4/1","Y"))</f>
      </c>
      <c r="H121" s="9"/>
      <c r="K121" s="21">
        <f t="shared" si="1"/>
      </c>
      <c r="L121" s="21"/>
      <c r="R121" s="8">
        <f>IF(COUNTIF($G$5:$G$9,'申込フォーム'!$H121)&gt;0,1,0)*(IF('申込フォーム'!$I121=$J$4,$J$5,0)+IF('申込フォーム'!$I121=$K$4,$K$5,0)+IF('申込フォーム'!$I121=$L$4,$L$5,0)+IF('申込フォーム'!$I121=$M$4,$M$5,0)+IF('申込フォーム'!$I121=$N$4,$N$5,0))+(IF(COUNTIF($G$10:$G$11,'申込フォーム'!$H121)&gt;0,1,0)*(1400+IF('申込フォーム'!$H121=$G$11,1,0)*300*'申込フォーム'!$N121))+IF('申込フォーム'!$L121="希望する",300,0)+IF('申込フォーム'!$M121="希望する",300,0)+IF('申込フォーム'!$J121="レンタル",300,0)</f>
        <v>0</v>
      </c>
      <c r="S121" s="7"/>
      <c r="T121" s="7"/>
      <c r="U121" s="7"/>
    </row>
    <row r="122" spans="1:21" s="3" customFormat="1" ht="15.75" customHeight="1">
      <c r="A122" s="3">
        <v>97</v>
      </c>
      <c r="B122" s="9"/>
      <c r="C122" s="9"/>
      <c r="E122" s="10"/>
      <c r="F122" s="3">
        <f>IF('申込フォーム'!$E122="","",DATEDIF('申込フォーム'!$E122,"2019/4/1","Y"))</f>
      </c>
      <c r="H122" s="9"/>
      <c r="K122" s="21">
        <f t="shared" si="1"/>
      </c>
      <c r="L122" s="21"/>
      <c r="R122" s="8">
        <f>IF(COUNTIF($G$5:$G$9,'申込フォーム'!$H122)&gt;0,1,0)*(IF('申込フォーム'!$I122=$J$4,$J$5,0)+IF('申込フォーム'!$I122=$K$4,$K$5,0)+IF('申込フォーム'!$I122=$L$4,$L$5,0)+IF('申込フォーム'!$I122=$M$4,$M$5,0)+IF('申込フォーム'!$I122=$N$4,$N$5,0))+(IF(COUNTIF($G$10:$G$11,'申込フォーム'!$H122)&gt;0,1,0)*(1400+IF('申込フォーム'!$H122=$G$11,1,0)*300*'申込フォーム'!$N122))+IF('申込フォーム'!$L122="希望する",300,0)+IF('申込フォーム'!$M122="希望する",300,0)+IF('申込フォーム'!$J122="レンタル",300,0)</f>
        <v>0</v>
      </c>
      <c r="S122" s="7"/>
      <c r="T122" s="7"/>
      <c r="U122" s="7"/>
    </row>
    <row r="123" spans="1:21" s="3" customFormat="1" ht="15.75" customHeight="1">
      <c r="A123" s="3">
        <v>98</v>
      </c>
      <c r="B123" s="9"/>
      <c r="C123" s="9"/>
      <c r="E123" s="10"/>
      <c r="F123" s="3">
        <f>IF('申込フォーム'!$E123="","",DATEDIF('申込フォーム'!$E123,"2019/4/1","Y"))</f>
      </c>
      <c r="H123" s="9"/>
      <c r="K123" s="21">
        <f t="shared" si="1"/>
      </c>
      <c r="L123" s="21"/>
      <c r="R123" s="8">
        <f>IF(COUNTIF($G$5:$G$9,'申込フォーム'!$H123)&gt;0,1,0)*(IF('申込フォーム'!$I123=$J$4,$J$5,0)+IF('申込フォーム'!$I123=$K$4,$K$5,0)+IF('申込フォーム'!$I123=$L$4,$L$5,0)+IF('申込フォーム'!$I123=$M$4,$M$5,0)+IF('申込フォーム'!$I123=$N$4,$N$5,0))+(IF(COUNTIF($G$10:$G$11,'申込フォーム'!$H123)&gt;0,1,0)*(1400+IF('申込フォーム'!$H123=$G$11,1,0)*300*'申込フォーム'!$N123))+IF('申込フォーム'!$L123="希望する",300,0)+IF('申込フォーム'!$M123="希望する",300,0)+IF('申込フォーム'!$J123="レンタル",300,0)</f>
        <v>0</v>
      </c>
      <c r="S123" s="7"/>
      <c r="T123" s="7"/>
      <c r="U123" s="7"/>
    </row>
    <row r="124" spans="1:21" ht="15.75">
      <c r="A124" s="3">
        <v>99</v>
      </c>
      <c r="B124" s="3"/>
      <c r="C124" s="9"/>
      <c r="D124" s="3"/>
      <c r="E124" s="6"/>
      <c r="F124" s="3">
        <f>IF('申込フォーム'!$E124="","",DATEDIF('申込フォーム'!$E124,"2019/4/1","Y"))</f>
      </c>
      <c r="G124" s="3"/>
      <c r="H124" s="3"/>
      <c r="I124" s="3"/>
      <c r="J124" s="3"/>
      <c r="K124" s="21">
        <f t="shared" si="1"/>
      </c>
      <c r="L124" s="21"/>
      <c r="M124" s="3"/>
      <c r="N124" s="3"/>
      <c r="O124" s="3"/>
      <c r="P124" s="3"/>
      <c r="Q124" s="3"/>
      <c r="R124" s="8">
        <f>IF(COUNTIF($G$5:$G$9,'申込フォーム'!$H124)&gt;0,1,0)*(IF('申込フォーム'!$I124=$J$4,$J$5,0)+IF('申込フォーム'!$I124=$K$4,$K$5,0)+IF('申込フォーム'!$I124=$L$4,$L$5,0)+IF('申込フォーム'!$I124=$M$4,$M$5,0)+IF('申込フォーム'!$I124=$N$4,$N$5,0))+(IF(COUNTIF($G$10:$G$11,'申込フォーム'!$H124)&gt;0,1,0)*(1400+IF('申込フォーム'!$H124=$G$11,1,0)*300*'申込フォーム'!$N124))+IF('申込フォーム'!$L124="希望する",300,0)+IF('申込フォーム'!$M124="希望する",300,0)+IF('申込フォーム'!$J124="レンタル",300,0)</f>
        <v>0</v>
      </c>
      <c r="S124" s="7"/>
      <c r="T124" s="7"/>
      <c r="U124" s="17"/>
    </row>
    <row r="125" spans="1:21" ht="15.75">
      <c r="A125" s="3">
        <v>100</v>
      </c>
      <c r="B125" s="3"/>
      <c r="C125" s="9"/>
      <c r="D125" s="3"/>
      <c r="E125" s="6"/>
      <c r="F125" s="3">
        <f>IF('申込フォーム'!$E125="","",DATEDIF('申込フォーム'!$E125,"2019/4/1","Y"))</f>
      </c>
      <c r="G125" s="3"/>
      <c r="H125" s="3"/>
      <c r="I125" s="3"/>
      <c r="J125" s="3"/>
      <c r="K125" s="21">
        <f t="shared" si="1"/>
      </c>
      <c r="L125" s="21"/>
      <c r="M125" s="3"/>
      <c r="N125" s="3"/>
      <c r="O125" s="3"/>
      <c r="P125" s="3"/>
      <c r="Q125" s="3"/>
      <c r="R125" s="8">
        <f>IF(COUNTIF($G$5:$G$9,'申込フォーム'!$H125)&gt;0,1,0)*(IF('申込フォーム'!$I125=$J$4,$J$5,0)+IF('申込フォーム'!$I125=$K$4,$K$5,0)+IF('申込フォーム'!$I125=$L$4,$L$5,0)+IF('申込フォーム'!$I125=$M$4,$M$5,0)+IF('申込フォーム'!$I125=$N$4,$N$5,0))+(IF(COUNTIF($G$10:$G$11,'申込フォーム'!$H125)&gt;0,1,0)*(1400+IF('申込フォーム'!$H125=$G$11,1,0)*300*'申込フォーム'!$N125))+IF('申込フォーム'!$L125="希望する",300,0)+IF('申込フォーム'!$M125="希望する",300,0)+IF('申込フォーム'!$J125="レンタル",300,0)</f>
        <v>0</v>
      </c>
      <c r="S125" s="7"/>
      <c r="T125" s="7"/>
      <c r="U125" s="17"/>
    </row>
    <row r="126" ht="15.75">
      <c r="L126" s="1"/>
    </row>
    <row r="127" ht="15.75">
      <c r="L127" s="1"/>
    </row>
    <row r="128" ht="15.75">
      <c r="L128" s="1"/>
    </row>
    <row r="129" ht="15.75">
      <c r="L129" s="1"/>
    </row>
    <row r="130" ht="15.75">
      <c r="L130" s="1"/>
    </row>
    <row r="131" ht="15.75">
      <c r="L131" s="1"/>
    </row>
    <row r="132" ht="15.75">
      <c r="L132" s="1"/>
    </row>
    <row r="133" ht="15.75">
      <c r="L133" s="1"/>
    </row>
    <row r="134" ht="15.75">
      <c r="L134" s="1"/>
    </row>
    <row r="135" ht="15.75">
      <c r="L135" s="1"/>
    </row>
    <row r="136" ht="15.75">
      <c r="L136" s="1"/>
    </row>
    <row r="137" ht="15.75">
      <c r="L137" s="1"/>
    </row>
    <row r="138" ht="15.75">
      <c r="L138" s="1"/>
    </row>
    <row r="139" ht="15.75">
      <c r="L139" s="1"/>
    </row>
    <row r="140" ht="15.75">
      <c r="L140" s="1"/>
    </row>
    <row r="141" ht="15.75">
      <c r="L141" s="1"/>
    </row>
    <row r="142" ht="15.75">
      <c r="L142" s="1"/>
    </row>
    <row r="143" ht="15.75">
      <c r="L143" s="1"/>
    </row>
    <row r="144" ht="15.75">
      <c r="L144" s="1"/>
    </row>
    <row r="145" ht="15.75">
      <c r="L145" s="1"/>
    </row>
    <row r="146" ht="15.75">
      <c r="L146" s="1"/>
    </row>
    <row r="147" ht="15.75">
      <c r="L147" s="1"/>
    </row>
    <row r="148" ht="15.75">
      <c r="L148" s="1"/>
    </row>
    <row r="149" ht="15.75">
      <c r="L149" s="1"/>
    </row>
    <row r="150" ht="15.75">
      <c r="L150" s="1"/>
    </row>
  </sheetData>
  <sheetProtection selectLockedCells="1"/>
  <mergeCells count="58">
    <mergeCell ref="J10:N11"/>
    <mergeCell ref="J5:J9"/>
    <mergeCell ref="H17:I18"/>
    <mergeCell ref="G3:G4"/>
    <mergeCell ref="C8:D8"/>
    <mergeCell ref="C9:D9"/>
    <mergeCell ref="C10:D10"/>
    <mergeCell ref="B3:D3"/>
    <mergeCell ref="C4:D4"/>
    <mergeCell ref="F13:I13"/>
    <mergeCell ref="F14:I14"/>
    <mergeCell ref="J12:M12"/>
    <mergeCell ref="J13:M13"/>
    <mergeCell ref="J14:M14"/>
    <mergeCell ref="W5:W6"/>
    <mergeCell ref="C5:D5"/>
    <mergeCell ref="C6:D6"/>
    <mergeCell ref="C7:D7"/>
    <mergeCell ref="N5:N9"/>
    <mergeCell ref="L5:L9"/>
    <mergeCell ref="M5:M9"/>
    <mergeCell ref="F17:G18"/>
    <mergeCell ref="F19:G20"/>
    <mergeCell ref="H19:I20"/>
    <mergeCell ref="J3:N3"/>
    <mergeCell ref="H3:I4"/>
    <mergeCell ref="H9:I9"/>
    <mergeCell ref="H10:I10"/>
    <mergeCell ref="H11:I11"/>
    <mergeCell ref="F12:I12"/>
    <mergeCell ref="F5:F11"/>
    <mergeCell ref="H5:I5"/>
    <mergeCell ref="H6:I6"/>
    <mergeCell ref="H7:I7"/>
    <mergeCell ref="H8:I8"/>
    <mergeCell ref="K5:K9"/>
    <mergeCell ref="K16:N20"/>
    <mergeCell ref="P3:P4"/>
    <mergeCell ref="Q3:Q4"/>
    <mergeCell ref="R3:R4"/>
    <mergeCell ref="P5:P6"/>
    <mergeCell ref="Q5:Q6"/>
    <mergeCell ref="R5:R6"/>
    <mergeCell ref="P7:P8"/>
    <mergeCell ref="Q7:Q8"/>
    <mergeCell ref="R7:R8"/>
    <mergeCell ref="P9:P10"/>
    <mergeCell ref="Q9:Q10"/>
    <mergeCell ref="R9:R10"/>
    <mergeCell ref="P15:P16"/>
    <mergeCell ref="Q16:Q17"/>
    <mergeCell ref="R16:R17"/>
    <mergeCell ref="P11:P12"/>
    <mergeCell ref="Q11:Q12"/>
    <mergeCell ref="R11:R12"/>
    <mergeCell ref="P13:P14"/>
    <mergeCell ref="Q13:Q14"/>
    <mergeCell ref="R13:R14"/>
  </mergeCells>
  <dataValidations count="7">
    <dataValidation type="list" allowBlank="1" showInputMessage="1" showErrorMessage="1" sqref="L23:M125">
      <formula1>"希望する,希望しない"</formula1>
    </dataValidation>
    <dataValidation type="list" allowBlank="1" showInputMessage="1" showErrorMessage="1" sqref="D23:D125">
      <formula1>"男性,女性"</formula1>
    </dataValidation>
    <dataValidation type="list" allowBlank="1" showInputMessage="1" showErrorMessage="1" sqref="J23:J125">
      <formula1>"My E-card,レンタル"</formula1>
    </dataValidation>
    <dataValidation allowBlank="1" showInputMessage="1" showErrorMessage="1" sqref="G23:G125 O23:Q125"/>
    <dataValidation type="list" allowBlank="1" showInputMessage="1" showErrorMessage="1" sqref="H23:H125">
      <formula1>"MA,WA,MAS,WAS,B,N,G"</formula1>
    </dataValidation>
    <dataValidation type="list" allowBlank="1" showInputMessage="1" showErrorMessage="1" sqref="I23:I125">
      <formula1>"学連登録１年目,学生,一般,高校生以下,日本学連賛助会員"</formula1>
    </dataValidation>
    <dataValidation type="whole" operator="greaterThanOrEqual" allowBlank="1" showInputMessage="1" showErrorMessage="1" sqref="N23:N125">
      <formula1>0</formula1>
    </dataValidation>
  </dataValidations>
  <printOptions/>
  <pageMargins left="0.7" right="0.7" top="0.75" bottom="0.75" header="0.3" footer="0.3"/>
  <pageSetup horizontalDpi="1200" verticalDpi="1200"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小菅 一輝</dc:creator>
  <cp:keywords/>
  <dc:description/>
  <cp:lastModifiedBy>Microsoft Office User</cp:lastModifiedBy>
  <cp:lastPrinted>2019-02-15T16:17:53Z</cp:lastPrinted>
  <dcterms:created xsi:type="dcterms:W3CDTF">2015-05-08T14:44:24Z</dcterms:created>
  <dcterms:modified xsi:type="dcterms:W3CDTF">2019-02-17T01:47:32Z</dcterms:modified>
  <cp:category/>
  <cp:version/>
  <cp:contentType/>
  <cp:contentStatus/>
</cp:coreProperties>
</file>