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25" tabRatio="873" activeTab="2"/>
  </bookViews>
  <sheets>
    <sheet name="TA 団体" sheetId="1" r:id="rId1"/>
    <sheet name="TA" sheetId="2" r:id="rId2"/>
    <sheet name="TN" sheetId="3" r:id="rId3"/>
  </sheets>
  <definedNames>
    <definedName name="_xlnm.Print_Area" localSheetId="1">'TA'!$A$1:$AA$105</definedName>
    <definedName name="_xlnm.Print_Area" localSheetId="0">'TA 団体'!$A$1:$Z$62</definedName>
    <definedName name="_xlnm.Print_Area" localSheetId="2">'TN'!$A$1:$X$41</definedName>
    <definedName name="_xlnm.Print_Titles" localSheetId="1">'TA'!$2:$3</definedName>
    <definedName name="_xlnm.Print_Titles" localSheetId="0">'TA 団体'!$2:$3</definedName>
    <definedName name="_xlnm.Print_Titles" localSheetId="2">'TN'!$2:$3</definedName>
  </definedNames>
  <calcPr fullCalcOnLoad="1"/>
</workbook>
</file>

<file path=xl/sharedStrings.xml><?xml version="1.0" encoding="utf-8"?>
<sst xmlns="http://schemas.openxmlformats.org/spreadsheetml/2006/main" count="2365" uniqueCount="312">
  <si>
    <t>（注）　「Ｗ」はダブルパンチを、「Ｎ」はパンチマークがないか、時間超過を表す。</t>
  </si>
  <si>
    <t>順位</t>
  </si>
  <si>
    <t>TC1</t>
  </si>
  <si>
    <t>TC2</t>
  </si>
  <si>
    <t>総得点</t>
  </si>
  <si>
    <t>得点</t>
  </si>
  <si>
    <t>合計</t>
  </si>
  <si>
    <t>参加者数</t>
  </si>
  <si>
    <t>出場者数</t>
  </si>
  <si>
    <t>正解者数</t>
  </si>
  <si>
    <t>（注）　「Ｗ」はダブルパンチを、「Ｎ」はパンチマークがないか、時間超過を表す。</t>
  </si>
  <si>
    <t>A</t>
  </si>
  <si>
    <t>クラス</t>
  </si>
  <si>
    <t>クラス</t>
  </si>
  <si>
    <t>B</t>
  </si>
  <si>
    <t>C</t>
  </si>
  <si>
    <t>棄権・未出走</t>
  </si>
  <si>
    <t>A</t>
  </si>
  <si>
    <t>B</t>
  </si>
  <si>
    <t>TIME</t>
  </si>
  <si>
    <t>No.</t>
  </si>
  <si>
    <t>C</t>
  </si>
  <si>
    <t>正解率</t>
  </si>
  <si>
    <r>
      <t>T</t>
    </r>
    <r>
      <rPr>
        <sz val="12"/>
        <rFont val="ＭＳ Ｐゴシック"/>
        <family val="3"/>
      </rPr>
      <t>C</t>
    </r>
  </si>
  <si>
    <t>秒</t>
  </si>
  <si>
    <t>正解</t>
  </si>
  <si>
    <t>C</t>
  </si>
  <si>
    <t>D</t>
  </si>
  <si>
    <t>氏名</t>
  </si>
  <si>
    <t>B</t>
  </si>
  <si>
    <t>番号</t>
  </si>
  <si>
    <t>木村　佳司</t>
  </si>
  <si>
    <t>北海道大学</t>
  </si>
  <si>
    <t>山口　拓也</t>
  </si>
  <si>
    <t>若林　宗平</t>
  </si>
  <si>
    <t>前田　青</t>
  </si>
  <si>
    <t>松井　弘之</t>
  </si>
  <si>
    <t>東北大学</t>
  </si>
  <si>
    <t>：学生参加者</t>
  </si>
  <si>
    <t>三戸部　佑太</t>
  </si>
  <si>
    <t>臼倉　由起</t>
  </si>
  <si>
    <t>角森　哲博</t>
  </si>
  <si>
    <t>浅井　貴弘</t>
  </si>
  <si>
    <t>井上　陽介</t>
  </si>
  <si>
    <t>小松田　成幸</t>
  </si>
  <si>
    <t>福田　重一</t>
  </si>
  <si>
    <t>及川　弘文</t>
  </si>
  <si>
    <t>高橋　直樹</t>
  </si>
  <si>
    <t>鹿嶋　由喜</t>
  </si>
  <si>
    <t>栗城　吾央</t>
  </si>
  <si>
    <t>角田　明子</t>
  </si>
  <si>
    <t>川崎 健志</t>
  </si>
  <si>
    <t>高田 英司</t>
  </si>
  <si>
    <t>濱崎嘉久</t>
  </si>
  <si>
    <t>綾部　孝</t>
  </si>
  <si>
    <t>石母田　篤</t>
  </si>
  <si>
    <t>田口　裕也</t>
  </si>
  <si>
    <t>高橋　弘恵</t>
  </si>
  <si>
    <t>武村　法</t>
  </si>
  <si>
    <t>舟根　大輔</t>
  </si>
  <si>
    <t>大類　景子</t>
  </si>
  <si>
    <t>阪井　美紀</t>
  </si>
  <si>
    <t>三輪　暁人</t>
  </si>
  <si>
    <t>厚主　敏治</t>
  </si>
  <si>
    <t>高橋　雄哉</t>
  </si>
  <si>
    <t>成田　充</t>
  </si>
  <si>
    <t>岡　英樹</t>
  </si>
  <si>
    <t>高瀬　悠太</t>
  </si>
  <si>
    <t>小山　温史</t>
  </si>
  <si>
    <t>北村　伸介</t>
  </si>
  <si>
    <t>松井　弘毅</t>
  </si>
  <si>
    <t>羽賀　岳尋</t>
  </si>
  <si>
    <t>村上　一輝</t>
  </si>
  <si>
    <t>村上　巧</t>
  </si>
  <si>
    <t>比嘉　友紀</t>
  </si>
  <si>
    <t>田沢　典彦</t>
  </si>
  <si>
    <t>海野　正英</t>
  </si>
  <si>
    <t>中尾　吉男</t>
  </si>
  <si>
    <t>西久保　史明</t>
  </si>
  <si>
    <t>前田　肇</t>
  </si>
  <si>
    <t>田島　佑輔</t>
  </si>
  <si>
    <t>真壁　浩之</t>
  </si>
  <si>
    <t>仲村 健一</t>
  </si>
  <si>
    <t>大西 康平</t>
  </si>
  <si>
    <t>西村徳真</t>
  </si>
  <si>
    <t>福西展之</t>
  </si>
  <si>
    <t>峯村　綾香</t>
  </si>
  <si>
    <t>岩手大学</t>
  </si>
  <si>
    <t>岩手県立大学</t>
  </si>
  <si>
    <t>静岡大学</t>
  </si>
  <si>
    <t>茨城大学</t>
  </si>
  <si>
    <t>図書館情報大学</t>
  </si>
  <si>
    <t>東京工業大学</t>
  </si>
  <si>
    <t>東京大学</t>
  </si>
  <si>
    <t>大阪大学</t>
  </si>
  <si>
    <t>京都大学</t>
  </si>
  <si>
    <t>立命館大学</t>
  </si>
  <si>
    <t>奈良女子大学</t>
  </si>
  <si>
    <t>田中　徹</t>
  </si>
  <si>
    <t>田代　雅之</t>
  </si>
  <si>
    <t>足立辰彦</t>
  </si>
  <si>
    <t>藤生　考志</t>
  </si>
  <si>
    <t>深井　淳之</t>
  </si>
  <si>
    <t>高橋厚</t>
  </si>
  <si>
    <t>今井信親</t>
  </si>
  <si>
    <t>木村　友佳</t>
  </si>
  <si>
    <t>氏名</t>
  </si>
  <si>
    <t>No.</t>
  </si>
  <si>
    <t>C</t>
  </si>
  <si>
    <t>太田　光雄</t>
  </si>
  <si>
    <t>菊地　昭文</t>
  </si>
  <si>
    <t>高橋　良寿</t>
  </si>
  <si>
    <t>今井　優里</t>
  </si>
  <si>
    <t>中村　亮太</t>
  </si>
  <si>
    <t>柴本　浩児</t>
  </si>
  <si>
    <t>近藤　友洋</t>
  </si>
  <si>
    <t>伊藤　将宏</t>
  </si>
  <si>
    <t>大平　幸央</t>
  </si>
  <si>
    <t>栗田　俊輔</t>
  </si>
  <si>
    <t>島田　祐司</t>
  </si>
  <si>
    <t>武藤　貴昭</t>
  </si>
  <si>
    <t>千田　浩介</t>
  </si>
  <si>
    <t>斉田　篤</t>
  </si>
  <si>
    <t>沓木　知宏</t>
  </si>
  <si>
    <t>東　美佳</t>
  </si>
  <si>
    <t>小西　仁美</t>
  </si>
  <si>
    <t>湯上　久美子</t>
  </si>
  <si>
    <t>酒井　千裕</t>
  </si>
  <si>
    <t>谷　久美子</t>
  </si>
  <si>
    <t>細川　彩</t>
  </si>
  <si>
    <t>京都女子大学</t>
  </si>
  <si>
    <t>早瀬悠</t>
  </si>
  <si>
    <t>茨城大学</t>
  </si>
  <si>
    <t>岡田瑛美</t>
  </si>
  <si>
    <t>村山郁代</t>
  </si>
  <si>
    <t>築山絢</t>
  </si>
  <si>
    <t>千葉妙</t>
  </si>
  <si>
    <t>勝田弘</t>
  </si>
  <si>
    <t>奥田雄彦</t>
  </si>
  <si>
    <t>渡辺聡一郎</t>
  </si>
  <si>
    <t>西尾和也</t>
  </si>
  <si>
    <t>日下雅広</t>
  </si>
  <si>
    <t>稲垣孝宣</t>
  </si>
  <si>
    <t>岡崎智也</t>
  </si>
  <si>
    <t>早川大貴</t>
  </si>
  <si>
    <t>土屋武</t>
  </si>
  <si>
    <t>稲葉茜</t>
  </si>
  <si>
    <t>野村佳佑</t>
  </si>
  <si>
    <t>沖裕之</t>
  </si>
  <si>
    <t>小林博文</t>
  </si>
  <si>
    <t>永山育男</t>
  </si>
  <si>
    <t>森澤寿里</t>
  </si>
  <si>
    <t>三上智</t>
  </si>
  <si>
    <t>太田康博</t>
  </si>
  <si>
    <t>奥原徹</t>
  </si>
  <si>
    <t>角岡明</t>
  </si>
  <si>
    <t>平井皓基</t>
  </si>
  <si>
    <t>西山洋生</t>
  </si>
  <si>
    <t>大野聡生</t>
  </si>
  <si>
    <t>櫻本信一郎</t>
  </si>
  <si>
    <t>湯沢友豪</t>
  </si>
  <si>
    <t>高田弘樹</t>
  </si>
  <si>
    <t>小林知彦</t>
  </si>
  <si>
    <t>津國真敏</t>
  </si>
  <si>
    <t>源後知行</t>
  </si>
  <si>
    <t>伴毅</t>
  </si>
  <si>
    <t>田中博</t>
  </si>
  <si>
    <t>加藤陽介</t>
  </si>
  <si>
    <t>渡辺雅敏</t>
  </si>
  <si>
    <t>福味亮仲</t>
  </si>
  <si>
    <t>大井恵介</t>
  </si>
  <si>
    <t>齋藤裕也</t>
  </si>
  <si>
    <t>八神遥介</t>
  </si>
  <si>
    <t>児玉拓</t>
  </si>
  <si>
    <t>佐藤郷</t>
  </si>
  <si>
    <t>加藤峻一</t>
  </si>
  <si>
    <t>小嶋信義</t>
  </si>
  <si>
    <t>内藤愉孝</t>
  </si>
  <si>
    <t>林武彦</t>
  </si>
  <si>
    <t>高野麻記子</t>
  </si>
  <si>
    <t>早川達也</t>
  </si>
  <si>
    <t>堀田遼</t>
  </si>
  <si>
    <t>桜井郁也</t>
  </si>
  <si>
    <t>D</t>
  </si>
  <si>
    <t>Z</t>
  </si>
  <si>
    <t>E</t>
  </si>
  <si>
    <t>N</t>
  </si>
  <si>
    <t>W</t>
  </si>
  <si>
    <t>C</t>
  </si>
  <si>
    <t>D</t>
  </si>
  <si>
    <t>B</t>
  </si>
  <si>
    <t>A</t>
  </si>
  <si>
    <t>筑波大学</t>
  </si>
  <si>
    <t>ときわ走林会</t>
  </si>
  <si>
    <t>中央大学</t>
  </si>
  <si>
    <t>福島大学</t>
  </si>
  <si>
    <t>多摩OL</t>
  </si>
  <si>
    <t>青葉会</t>
  </si>
  <si>
    <t>早大OC寿会</t>
  </si>
  <si>
    <t>名古屋大学</t>
  </si>
  <si>
    <t>入間市OLC</t>
  </si>
  <si>
    <t>静岡大学オフィシャル</t>
  </si>
  <si>
    <t>神戸大学</t>
  </si>
  <si>
    <t>東京OLC</t>
  </si>
  <si>
    <t>石川潤</t>
  </si>
  <si>
    <t>早稲田大学</t>
  </si>
  <si>
    <t>東北大学</t>
  </si>
  <si>
    <t>京葉OLC</t>
  </si>
  <si>
    <t>1分超過</t>
  </si>
  <si>
    <t>所属</t>
  </si>
  <si>
    <t>OLC東海</t>
  </si>
  <si>
    <t>東北大学</t>
  </si>
  <si>
    <t>ワンダラーズ</t>
  </si>
  <si>
    <t>東北大学</t>
  </si>
  <si>
    <t>岐阜OLC</t>
  </si>
  <si>
    <t>ぞんび～ず</t>
  </si>
  <si>
    <t>ワンダラーズ</t>
  </si>
  <si>
    <t>東北大学</t>
  </si>
  <si>
    <t>東北大学</t>
  </si>
  <si>
    <t>ワンダラーズ</t>
  </si>
  <si>
    <t>つるまいOLC</t>
  </si>
  <si>
    <t>氏名</t>
  </si>
  <si>
    <t>所属</t>
  </si>
  <si>
    <t>TIME</t>
  </si>
  <si>
    <t>No.</t>
  </si>
  <si>
    <t>C</t>
  </si>
  <si>
    <r>
      <t>T</t>
    </r>
    <r>
      <rPr>
        <sz val="12"/>
        <rFont val="ＭＳ Ｐゴシック"/>
        <family val="3"/>
      </rPr>
      <t>C</t>
    </r>
  </si>
  <si>
    <t>Z</t>
  </si>
  <si>
    <t>D</t>
  </si>
  <si>
    <t>B</t>
  </si>
  <si>
    <t>A</t>
  </si>
  <si>
    <t>C</t>
  </si>
  <si>
    <t>Z</t>
  </si>
  <si>
    <t>D</t>
  </si>
  <si>
    <t>B</t>
  </si>
  <si>
    <t>A</t>
  </si>
  <si>
    <t>C</t>
  </si>
  <si>
    <t>Z</t>
  </si>
  <si>
    <t>E</t>
  </si>
  <si>
    <t>東北大学</t>
  </si>
  <si>
    <t>D</t>
  </si>
  <si>
    <t>C</t>
  </si>
  <si>
    <t>B</t>
  </si>
  <si>
    <t>A</t>
  </si>
  <si>
    <t>Z</t>
  </si>
  <si>
    <t>D</t>
  </si>
  <si>
    <t>B</t>
  </si>
  <si>
    <t>A</t>
  </si>
  <si>
    <t>C</t>
  </si>
  <si>
    <t>Z</t>
  </si>
  <si>
    <t>D</t>
  </si>
  <si>
    <t>B</t>
  </si>
  <si>
    <t>A</t>
  </si>
  <si>
    <t>C</t>
  </si>
  <si>
    <t>Z</t>
  </si>
  <si>
    <t>D</t>
  </si>
  <si>
    <t>B</t>
  </si>
  <si>
    <t>Z</t>
  </si>
  <si>
    <t>A</t>
  </si>
  <si>
    <t>C</t>
  </si>
  <si>
    <t>E</t>
  </si>
  <si>
    <t>D</t>
  </si>
  <si>
    <t>B</t>
  </si>
  <si>
    <t>A</t>
  </si>
  <si>
    <t>C</t>
  </si>
  <si>
    <t>D</t>
  </si>
  <si>
    <t>B</t>
  </si>
  <si>
    <t>A</t>
  </si>
  <si>
    <t>C</t>
  </si>
  <si>
    <t>Z</t>
  </si>
  <si>
    <t>Z</t>
  </si>
  <si>
    <t>D</t>
  </si>
  <si>
    <t>C</t>
  </si>
  <si>
    <t>A</t>
  </si>
  <si>
    <t>B</t>
  </si>
  <si>
    <t>Z</t>
  </si>
  <si>
    <t>ワンダラーズ</t>
  </si>
  <si>
    <t>D</t>
  </si>
  <si>
    <t>B</t>
  </si>
  <si>
    <t>E</t>
  </si>
  <si>
    <t>A</t>
  </si>
  <si>
    <t>C</t>
  </si>
  <si>
    <t>Z</t>
  </si>
  <si>
    <t>E</t>
  </si>
  <si>
    <t>E</t>
  </si>
  <si>
    <t>B</t>
  </si>
  <si>
    <t>A</t>
  </si>
  <si>
    <t>C</t>
  </si>
  <si>
    <t>D</t>
  </si>
  <si>
    <t>ワンダラーズ</t>
  </si>
  <si>
    <t>D</t>
  </si>
  <si>
    <t>B</t>
  </si>
  <si>
    <t>A</t>
  </si>
  <si>
    <t>C</t>
  </si>
  <si>
    <t>Z</t>
  </si>
  <si>
    <t>E</t>
  </si>
  <si>
    <t>E</t>
  </si>
  <si>
    <t>ワンダラーズ</t>
  </si>
  <si>
    <t>C</t>
  </si>
  <si>
    <t>B</t>
  </si>
  <si>
    <t>Z</t>
  </si>
  <si>
    <t>D</t>
  </si>
  <si>
    <t>A</t>
  </si>
  <si>
    <t>団体順位</t>
  </si>
  <si>
    <t>参考</t>
  </si>
  <si>
    <t>クラス（団体）</t>
  </si>
  <si>
    <t>学生</t>
  </si>
  <si>
    <t>一般</t>
  </si>
  <si>
    <t>愛知OLC</t>
  </si>
  <si>
    <t/>
  </si>
  <si>
    <t>TN</t>
  </si>
  <si>
    <t>TA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</si>
</sst>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9]000\-00;000\-0000"/>
  </numFmts>
  <fonts count="9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2"/>
      <name val="HGS創英角ｺﾞｼｯｸUB"/>
      <family val="3"/>
    </font>
    <font>
      <b/>
      <sz val="14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/>
    </xf>
    <xf numFmtId="9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center" shrinkToFit="1"/>
    </xf>
    <xf numFmtId="0" fontId="1" fillId="0" borderId="11" xfId="0" applyNumberFormat="1" applyFont="1" applyFill="1" applyBorder="1" applyAlignment="1">
      <alignment horizontal="center" shrinkToFit="1"/>
    </xf>
    <xf numFmtId="0" fontId="1" fillId="0" borderId="7" xfId="0" applyNumberFormat="1" applyFont="1" applyFill="1" applyBorder="1" applyAlignment="1">
      <alignment horizontal="center" shrinkToFit="1"/>
    </xf>
    <xf numFmtId="0" fontId="1" fillId="0" borderId="8" xfId="0" applyNumberFormat="1" applyFont="1" applyFill="1" applyBorder="1" applyAlignment="1">
      <alignment horizontal="center" shrinkToFit="1"/>
    </xf>
    <xf numFmtId="0" fontId="1" fillId="0" borderId="12" xfId="0" applyNumberFormat="1" applyFont="1" applyFill="1" applyBorder="1" applyAlignment="1">
      <alignment horizont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shrinkToFit="1"/>
    </xf>
    <xf numFmtId="0" fontId="1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17" xfId="0" applyNumberFormat="1" applyFont="1" applyFill="1" applyBorder="1" applyAlignment="1">
      <alignment horizont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17" xfId="0" applyNumberFormat="1" applyFont="1" applyFill="1" applyBorder="1" applyAlignment="1">
      <alignment horizontal="center" shrinkToFit="1"/>
    </xf>
    <xf numFmtId="0" fontId="6" fillId="0" borderId="17" xfId="0" applyNumberFormat="1" applyFont="1" applyFill="1" applyBorder="1" applyAlignment="1">
      <alignment horizontal="center" shrinkToFit="1"/>
    </xf>
    <xf numFmtId="0" fontId="1" fillId="0" borderId="19" xfId="0" applyNumberFormat="1" applyFon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shrinkToFit="1"/>
    </xf>
    <xf numFmtId="0" fontId="1" fillId="0" borderId="21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 horizontal="center" shrinkToFit="1"/>
    </xf>
    <xf numFmtId="0" fontId="1" fillId="0" borderId="23" xfId="0" applyNumberFormat="1" applyFont="1" applyFill="1" applyBorder="1" applyAlignment="1">
      <alignment horizontal="center" shrinkToFit="1"/>
    </xf>
    <xf numFmtId="0" fontId="5" fillId="0" borderId="24" xfId="0" applyNumberFormat="1" applyFont="1" applyFill="1" applyBorder="1" applyAlignment="1">
      <alignment horizontal="center" shrinkToFit="1"/>
    </xf>
    <xf numFmtId="0" fontId="5" fillId="0" borderId="25" xfId="0" applyNumberFormat="1" applyFont="1" applyFill="1" applyBorder="1" applyAlignment="1">
      <alignment horizontal="center" shrinkToFit="1"/>
    </xf>
    <xf numFmtId="0" fontId="5" fillId="0" borderId="25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shrinkToFit="1"/>
    </xf>
    <xf numFmtId="0" fontId="1" fillId="0" borderId="27" xfId="0" applyNumberFormat="1" applyFont="1" applyFill="1" applyBorder="1" applyAlignment="1">
      <alignment/>
    </xf>
    <xf numFmtId="0" fontId="1" fillId="0" borderId="28" xfId="0" applyNumberFormat="1" applyFont="1" applyFill="1" applyBorder="1" applyAlignment="1">
      <alignment horizontal="center" shrinkToFit="1"/>
    </xf>
    <xf numFmtId="0" fontId="1" fillId="0" borderId="29" xfId="0" applyNumberFormat="1" applyFont="1" applyFill="1" applyBorder="1" applyAlignment="1">
      <alignment horizontal="center" shrinkToFit="1"/>
    </xf>
    <xf numFmtId="9" fontId="5" fillId="0" borderId="30" xfId="0" applyNumberFormat="1" applyFont="1" applyFill="1" applyBorder="1" applyAlignment="1">
      <alignment horizontal="center" shrinkToFit="1"/>
    </xf>
    <xf numFmtId="9" fontId="5" fillId="0" borderId="3" xfId="0" applyNumberFormat="1" applyFont="1" applyFill="1" applyBorder="1" applyAlignment="1">
      <alignment horizontal="center" shrinkToFit="1"/>
    </xf>
    <xf numFmtId="9" fontId="5" fillId="0" borderId="3" xfId="0" applyNumberFormat="1" applyFont="1" applyFill="1" applyBorder="1" applyAlignment="1">
      <alignment horizontal="center"/>
    </xf>
    <xf numFmtId="9" fontId="1" fillId="0" borderId="30" xfId="0" applyNumberFormat="1" applyFont="1" applyFill="1" applyBorder="1" applyAlignment="1">
      <alignment/>
    </xf>
    <xf numFmtId="0" fontId="1" fillId="0" borderId="31" xfId="0" applyNumberFormat="1" applyFont="1" applyFill="1" applyBorder="1" applyAlignment="1">
      <alignment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shrinkToFit="1"/>
    </xf>
    <xf numFmtId="0" fontId="1" fillId="0" borderId="34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9" fontId="1" fillId="0" borderId="2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1" fillId="2" borderId="26" xfId="0" applyNumberFormat="1" applyFont="1" applyFill="1" applyBorder="1" applyAlignment="1">
      <alignment shrinkToFit="1"/>
    </xf>
    <xf numFmtId="0" fontId="1" fillId="0" borderId="33" xfId="0" applyNumberFormat="1" applyFont="1" applyFill="1" applyBorder="1" applyAlignment="1">
      <alignment horizontal="center" shrinkToFit="1"/>
    </xf>
    <xf numFmtId="0" fontId="1" fillId="0" borderId="7" xfId="0" applyNumberFormat="1" applyFont="1" applyFill="1" applyBorder="1" applyAlignment="1">
      <alignment horizontal="left" vertical="center" shrinkToFit="1"/>
    </xf>
    <xf numFmtId="0" fontId="1" fillId="0" borderId="26" xfId="0" applyNumberFormat="1" applyFont="1" applyFill="1" applyBorder="1" applyAlignment="1">
      <alignment horizontal="left" vertical="center" shrinkToFit="1"/>
    </xf>
    <xf numFmtId="0" fontId="1" fillId="0" borderId="20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38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3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shrinkToFit="1"/>
    </xf>
    <xf numFmtId="0" fontId="0" fillId="0" borderId="38" xfId="0" applyNumberFormat="1" applyFont="1" applyFill="1" applyBorder="1" applyAlignment="1">
      <alignment horizontal="center" shrinkToFit="1"/>
    </xf>
    <xf numFmtId="0" fontId="0" fillId="0" borderId="3" xfId="0" applyNumberFormat="1" applyFont="1" applyFill="1" applyBorder="1" applyAlignment="1">
      <alignment horizontal="center" shrinkToFit="1"/>
    </xf>
    <xf numFmtId="0" fontId="0" fillId="0" borderId="32" xfId="0" applyNumberFormat="1" applyFont="1" applyFill="1" applyBorder="1" applyAlignment="1">
      <alignment horizontal="center" shrinkToFit="1"/>
    </xf>
    <xf numFmtId="0" fontId="1" fillId="0" borderId="40" xfId="0" applyNumberFormat="1" applyFont="1" applyFill="1" applyBorder="1" applyAlignment="1">
      <alignment horizontal="center"/>
    </xf>
    <xf numFmtId="0" fontId="1" fillId="2" borderId="40" xfId="0" applyNumberFormat="1" applyFont="1" applyFill="1" applyBorder="1" applyAlignment="1">
      <alignment horizontal="center" shrinkToFit="1"/>
    </xf>
    <xf numFmtId="0" fontId="0" fillId="0" borderId="41" xfId="0" applyNumberFormat="1" applyFont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/>
    </xf>
    <xf numFmtId="0" fontId="1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 shrinkToFit="1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/>
    </xf>
    <xf numFmtId="0" fontId="1" fillId="0" borderId="44" xfId="0" applyNumberFormat="1" applyFont="1" applyFill="1" applyBorder="1" applyAlignment="1">
      <alignment/>
    </xf>
    <xf numFmtId="0" fontId="1" fillId="0" borderId="47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 shrinkToFit="1"/>
    </xf>
    <xf numFmtId="0" fontId="0" fillId="0" borderId="48" xfId="0" applyNumberFormat="1" applyFont="1" applyFill="1" applyBorder="1" applyAlignment="1">
      <alignment horizontal="left" vertical="center" shrinkToFit="1"/>
    </xf>
    <xf numFmtId="0" fontId="0" fillId="0" borderId="48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/>
    </xf>
    <xf numFmtId="0" fontId="1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 shrinkToFit="1"/>
    </xf>
    <xf numFmtId="0" fontId="1" fillId="0" borderId="51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/>
    </xf>
    <xf numFmtId="0" fontId="1" fillId="0" borderId="51" xfId="0" applyNumberFormat="1" applyFont="1" applyFill="1" applyBorder="1" applyAlignment="1">
      <alignment/>
    </xf>
    <xf numFmtId="0" fontId="1" fillId="2" borderId="47" xfId="0" applyNumberFormat="1" applyFont="1" applyFill="1" applyBorder="1" applyAlignment="1">
      <alignment horizont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8" xfId="0" applyNumberFormat="1" applyFont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0" fillId="0" borderId="47" xfId="0" applyNumberFormat="1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7" xfId="0" applyNumberFormat="1" applyFont="1" applyFill="1" applyBorder="1" applyAlignment="1">
      <alignment horizontal="left" vertical="center" shrinkToFit="1"/>
    </xf>
    <xf numFmtId="0" fontId="0" fillId="0" borderId="39" xfId="0" applyNumberFormat="1" applyFont="1" applyBorder="1" applyAlignment="1">
      <alignment horizontal="center" vertical="center" shrinkToFit="1"/>
    </xf>
    <xf numFmtId="0" fontId="1" fillId="0" borderId="54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 shrinkToFit="1"/>
    </xf>
    <xf numFmtId="0" fontId="1" fillId="0" borderId="55" xfId="0" applyNumberFormat="1" applyFont="1" applyFill="1" applyBorder="1" applyAlignment="1">
      <alignment horizontal="left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/>
    </xf>
    <xf numFmtId="0" fontId="1" fillId="0" borderId="57" xfId="0" applyNumberFormat="1" applyFont="1" applyFill="1" applyBorder="1" applyAlignment="1">
      <alignment/>
    </xf>
    <xf numFmtId="0" fontId="1" fillId="0" borderId="57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/>
    </xf>
    <xf numFmtId="0" fontId="1" fillId="0" borderId="58" xfId="0" applyNumberFormat="1" applyFont="1" applyFill="1" applyBorder="1" applyAlignment="1">
      <alignment/>
    </xf>
    <xf numFmtId="0" fontId="1" fillId="0" borderId="59" xfId="0" applyNumberFormat="1" applyFont="1" applyFill="1" applyBorder="1" applyAlignment="1">
      <alignment horizontal="center"/>
    </xf>
    <xf numFmtId="0" fontId="1" fillId="2" borderId="59" xfId="0" applyNumberFormat="1" applyFont="1" applyFill="1" applyBorder="1" applyAlignment="1">
      <alignment horizontal="center" shrinkToFit="1"/>
    </xf>
    <xf numFmtId="0" fontId="0" fillId="0" borderId="59" xfId="0" applyFont="1" applyBorder="1" applyAlignment="1">
      <alignment horizontal="center" vertical="center" shrinkToFit="1"/>
    </xf>
    <xf numFmtId="0" fontId="1" fillId="0" borderId="60" xfId="0" applyNumberFormat="1" applyFont="1" applyFill="1" applyBorder="1" applyAlignment="1">
      <alignment/>
    </xf>
    <xf numFmtId="0" fontId="1" fillId="0" borderId="61" xfId="0" applyNumberFormat="1" applyFont="1" applyFill="1" applyBorder="1" applyAlignment="1">
      <alignment/>
    </xf>
    <xf numFmtId="0" fontId="0" fillId="0" borderId="61" xfId="0" applyFont="1" applyFill="1" applyBorder="1" applyAlignment="1">
      <alignment shrinkToFit="1"/>
    </xf>
    <xf numFmtId="0" fontId="1" fillId="0" borderId="62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0" fontId="1" fillId="0" borderId="64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/>
    </xf>
    <xf numFmtId="0" fontId="1" fillId="0" borderId="62" xfId="0" applyNumberFormat="1" applyFont="1" applyFill="1" applyBorder="1" applyAlignment="1">
      <alignment/>
    </xf>
    <xf numFmtId="0" fontId="1" fillId="0" borderId="65" xfId="0" applyNumberFormat="1" applyFont="1" applyFill="1" applyBorder="1" applyAlignment="1">
      <alignment horizontal="center"/>
    </xf>
    <xf numFmtId="0" fontId="1" fillId="0" borderId="66" xfId="0" applyNumberFormat="1" applyFont="1" applyFill="1" applyBorder="1" applyAlignment="1">
      <alignment horizontal="center" shrinkToFit="1"/>
    </xf>
    <xf numFmtId="0" fontId="1" fillId="0" borderId="66" xfId="0" applyNumberFormat="1" applyFont="1" applyFill="1" applyBorder="1" applyAlignment="1">
      <alignment horizontal="left" vertical="center" shrinkToFit="1"/>
    </xf>
    <xf numFmtId="0" fontId="0" fillId="0" borderId="65" xfId="0" applyNumberFormat="1" applyFont="1" applyFill="1" applyBorder="1" applyAlignment="1">
      <alignment horizontal="center" vertical="center" shrinkToFit="1"/>
    </xf>
    <xf numFmtId="0" fontId="1" fillId="0" borderId="67" xfId="0" applyNumberFormat="1" applyFont="1" applyFill="1" applyBorder="1" applyAlignment="1">
      <alignment/>
    </xf>
    <xf numFmtId="0" fontId="1" fillId="0" borderId="68" xfId="0" applyNumberFormat="1" applyFont="1" applyFill="1" applyBorder="1" applyAlignment="1">
      <alignment/>
    </xf>
    <xf numFmtId="0" fontId="1" fillId="0" borderId="68" xfId="0" applyNumberFormat="1" applyFont="1" applyFill="1" applyBorder="1" applyAlignment="1">
      <alignment horizontal="center"/>
    </xf>
    <xf numFmtId="0" fontId="1" fillId="0" borderId="66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65" xfId="0" applyNumberFormat="1" applyFont="1" applyFill="1" applyBorder="1" applyAlignment="1">
      <alignment/>
    </xf>
    <xf numFmtId="0" fontId="1" fillId="0" borderId="69" xfId="0" applyNumberFormat="1" applyFont="1" applyFill="1" applyBorder="1" applyAlignment="1">
      <alignment/>
    </xf>
    <xf numFmtId="0" fontId="1" fillId="0" borderId="70" xfId="0" applyNumberFormat="1" applyFont="1" applyFill="1" applyBorder="1" applyAlignment="1">
      <alignment horizontal="center" shrinkToFit="1"/>
    </xf>
    <xf numFmtId="0" fontId="1" fillId="0" borderId="70" xfId="0" applyNumberFormat="1" applyFont="1" applyFill="1" applyBorder="1" applyAlignment="1">
      <alignment shrinkToFit="1"/>
    </xf>
    <xf numFmtId="0" fontId="0" fillId="0" borderId="1" xfId="0" applyNumberFormat="1" applyFont="1" applyFill="1" applyBorder="1" applyAlignment="1">
      <alignment horizontal="center" shrinkToFit="1"/>
    </xf>
    <xf numFmtId="0" fontId="1" fillId="0" borderId="71" xfId="0" applyNumberFormat="1" applyFont="1" applyFill="1" applyBorder="1" applyAlignment="1">
      <alignment horizontal="center"/>
    </xf>
    <xf numFmtId="0" fontId="1" fillId="0" borderId="7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 shrinkToFit="1"/>
    </xf>
    <xf numFmtId="0" fontId="1" fillId="2" borderId="54" xfId="0" applyNumberFormat="1" applyFont="1" applyFill="1" applyBorder="1" applyAlignment="1">
      <alignment horizont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57" xfId="0" applyFont="1" applyFill="1" applyBorder="1" applyAlignment="1">
      <alignment shrinkToFit="1"/>
    </xf>
    <xf numFmtId="0" fontId="1" fillId="0" borderId="58" xfId="0" applyNumberFormat="1" applyFont="1" applyFill="1" applyBorder="1" applyAlignment="1">
      <alignment horizontal="center"/>
    </xf>
    <xf numFmtId="0" fontId="1" fillId="0" borderId="73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 shrinkToFit="1"/>
    </xf>
    <xf numFmtId="0" fontId="0" fillId="0" borderId="40" xfId="0" applyNumberFormat="1" applyFont="1" applyFill="1" applyBorder="1" applyAlignment="1">
      <alignment horizontal="left" vertical="center" shrinkToFit="1"/>
    </xf>
    <xf numFmtId="0" fontId="0" fillId="0" borderId="40" xfId="0" applyNumberFormat="1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/>
    </xf>
    <xf numFmtId="0" fontId="1" fillId="0" borderId="54" xfId="0" applyNumberFormat="1" applyFont="1" applyFill="1" applyBorder="1" applyAlignment="1">
      <alignment horizontal="center" shrinkToFit="1"/>
    </xf>
    <xf numFmtId="0" fontId="0" fillId="0" borderId="72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8" xfId="0" applyNumberFormat="1" applyFont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NumberForma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47" xfId="0" applyNumberFormat="1" applyBorder="1" applyAlignment="1">
      <alignment horizontal="left" vertical="center" shrinkToFit="1"/>
    </xf>
    <xf numFmtId="0" fontId="0" fillId="0" borderId="72" xfId="0" applyNumberFormat="1" applyFont="1" applyFill="1" applyBorder="1" applyAlignment="1">
      <alignment horizontal="left" vertical="center" shrinkToFit="1"/>
    </xf>
    <xf numFmtId="0" fontId="0" fillId="0" borderId="41" xfId="0" applyNumberFormat="1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41" xfId="0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0" fontId="0" fillId="0" borderId="72" xfId="0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shrinkToFit="1"/>
    </xf>
    <xf numFmtId="0" fontId="0" fillId="0" borderId="41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8" xfId="0" applyNumberFormat="1" applyBorder="1" applyAlignment="1">
      <alignment vertical="center" shrinkToFit="1"/>
    </xf>
    <xf numFmtId="0" fontId="0" fillId="0" borderId="72" xfId="0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zoomScale="70" zoomScaleNormal="70" zoomScaleSheetLayoutView="70" workbookViewId="0" topLeftCell="A1">
      <pane xSplit="4" ySplit="3" topLeftCell="E4" activePane="bottomRight" state="frozen"/>
      <selection pane="topLeft" activeCell="B15" sqref="B15:C15"/>
      <selection pane="topRight" activeCell="B15" sqref="B15:C15"/>
      <selection pane="bottomLeft" activeCell="B15" sqref="B15:C15"/>
      <selection pane="bottomRight" activeCell="D63" sqref="D63"/>
    </sheetView>
  </sheetViews>
  <sheetFormatPr defaultColWidth="9.00390625" defaultRowHeight="20.25" customHeight="1"/>
  <cols>
    <col min="1" max="1" width="9.75390625" style="58" customWidth="1"/>
    <col min="2" max="2" width="4.75390625" style="58" customWidth="1"/>
    <col min="3" max="3" width="6.25390625" style="58" customWidth="1"/>
    <col min="4" max="4" width="11.00390625" style="70" customWidth="1"/>
    <col min="5" max="5" width="14.875" style="71" customWidth="1"/>
    <col min="6" max="7" width="7.125" style="58" customWidth="1"/>
    <col min="8" max="8" width="4.875" style="64" customWidth="1"/>
    <col min="9" max="22" width="4.875" style="58" customWidth="1"/>
    <col min="23" max="24" width="4.875" style="58" hidden="1" customWidth="1"/>
    <col min="25" max="25" width="4.875" style="58" customWidth="1"/>
    <col min="26" max="16384" width="9.00390625" style="58" customWidth="1"/>
  </cols>
  <sheetData>
    <row r="1" spans="1:25" ht="20.25" customHeight="1">
      <c r="A1" s="6" t="s">
        <v>311</v>
      </c>
      <c r="B1" s="7" t="s">
        <v>305</v>
      </c>
      <c r="C1" s="7"/>
      <c r="D1" s="170"/>
      <c r="E1" s="72"/>
      <c r="F1" s="9"/>
      <c r="G1" s="9"/>
      <c r="H1" s="8"/>
      <c r="I1" s="10" t="s">
        <v>10</v>
      </c>
      <c r="J1" s="8"/>
      <c r="K1" s="11"/>
      <c r="L1" s="11"/>
      <c r="M1" s="9"/>
      <c r="N1" s="11"/>
      <c r="O1" s="11"/>
      <c r="P1" s="11"/>
      <c r="Q1" s="11"/>
      <c r="R1" s="11"/>
      <c r="S1" s="11"/>
      <c r="T1" s="11"/>
      <c r="U1" s="11"/>
      <c r="V1" s="9"/>
      <c r="W1" s="11"/>
      <c r="X1" s="9"/>
      <c r="Y1" s="9"/>
    </row>
    <row r="2" spans="1:25" ht="20.25" customHeight="1">
      <c r="A2" s="12" t="s">
        <v>303</v>
      </c>
      <c r="B2" s="12" t="s">
        <v>1</v>
      </c>
      <c r="C2" s="13" t="s">
        <v>30</v>
      </c>
      <c r="D2" s="67" t="s">
        <v>221</v>
      </c>
      <c r="E2" s="59" t="s">
        <v>222</v>
      </c>
      <c r="F2" s="14" t="s">
        <v>4</v>
      </c>
      <c r="G2" s="15" t="s">
        <v>223</v>
      </c>
      <c r="H2" s="16" t="s">
        <v>224</v>
      </c>
      <c r="I2" s="17">
        <v>1</v>
      </c>
      <c r="J2" s="18">
        <v>2</v>
      </c>
      <c r="K2" s="18">
        <v>3</v>
      </c>
      <c r="L2" s="18">
        <v>4</v>
      </c>
      <c r="M2" s="18">
        <v>5</v>
      </c>
      <c r="N2" s="18">
        <v>6</v>
      </c>
      <c r="O2" s="18">
        <v>7</v>
      </c>
      <c r="P2" s="18">
        <v>8</v>
      </c>
      <c r="Q2" s="18">
        <v>9</v>
      </c>
      <c r="R2" s="18">
        <v>10</v>
      </c>
      <c r="S2" s="18">
        <v>11</v>
      </c>
      <c r="T2" s="19" t="s">
        <v>225</v>
      </c>
      <c r="U2" s="17" t="s">
        <v>2</v>
      </c>
      <c r="V2" s="60"/>
      <c r="W2" s="18" t="s">
        <v>3</v>
      </c>
      <c r="X2" s="61"/>
      <c r="Y2" s="20" t="s">
        <v>226</v>
      </c>
    </row>
    <row r="3" spans="1:25" ht="20.25" customHeight="1" thickBot="1">
      <c r="A3" s="21"/>
      <c r="B3" s="21"/>
      <c r="C3" s="65"/>
      <c r="D3" s="68" t="s">
        <v>38</v>
      </c>
      <c r="E3" s="62"/>
      <c r="F3" s="63"/>
      <c r="G3" s="22" t="s">
        <v>6</v>
      </c>
      <c r="H3" s="23" t="s">
        <v>25</v>
      </c>
      <c r="I3" s="24" t="s">
        <v>27</v>
      </c>
      <c r="J3" s="25" t="s">
        <v>18</v>
      </c>
      <c r="K3" s="25" t="s">
        <v>27</v>
      </c>
      <c r="L3" s="25" t="s">
        <v>18</v>
      </c>
      <c r="M3" s="25" t="s">
        <v>17</v>
      </c>
      <c r="N3" s="25" t="s">
        <v>26</v>
      </c>
      <c r="O3" s="25" t="s">
        <v>227</v>
      </c>
      <c r="P3" s="25" t="s">
        <v>18</v>
      </c>
      <c r="Q3" s="25" t="s">
        <v>18</v>
      </c>
      <c r="R3" s="25" t="s">
        <v>18</v>
      </c>
      <c r="S3" s="25" t="s">
        <v>227</v>
      </c>
      <c r="T3" s="26" t="s">
        <v>5</v>
      </c>
      <c r="U3" s="27" t="s">
        <v>27</v>
      </c>
      <c r="V3" s="27" t="s">
        <v>24</v>
      </c>
      <c r="W3" s="28"/>
      <c r="X3" s="29" t="s">
        <v>24</v>
      </c>
      <c r="Y3" s="30" t="s">
        <v>5</v>
      </c>
    </row>
    <row r="4" spans="1:25" ht="20.25" customHeight="1">
      <c r="A4" s="80" t="s">
        <v>304</v>
      </c>
      <c r="B4" s="80">
        <v>2</v>
      </c>
      <c r="C4" s="161"/>
      <c r="D4" s="162" t="s">
        <v>181</v>
      </c>
      <c r="E4" s="163" t="s">
        <v>210</v>
      </c>
      <c r="F4" s="83">
        <f>IF(I4="","",T4+Y4)</f>
        <v>11</v>
      </c>
      <c r="G4" s="84">
        <f>V4+X4</f>
        <v>17</v>
      </c>
      <c r="H4" s="85"/>
      <c r="I4" s="86" t="s">
        <v>233</v>
      </c>
      <c r="J4" s="87" t="s">
        <v>234</v>
      </c>
      <c r="K4" s="87" t="s">
        <v>233</v>
      </c>
      <c r="L4" s="87" t="s">
        <v>234</v>
      </c>
      <c r="M4" s="87" t="s">
        <v>235</v>
      </c>
      <c r="N4" s="87" t="s">
        <v>236</v>
      </c>
      <c r="O4" s="87" t="s">
        <v>237</v>
      </c>
      <c r="P4" s="87" t="s">
        <v>238</v>
      </c>
      <c r="Q4" s="87" t="s">
        <v>234</v>
      </c>
      <c r="R4" s="87" t="s">
        <v>234</v>
      </c>
      <c r="S4" s="87" t="s">
        <v>237</v>
      </c>
      <c r="T4" s="88">
        <f>SUM(COUNTIF(I4,I$3),COUNTIF(J4,J$3),COUNTIF(K4,K$3),COUNTIF(L4,L$3),COUNTIF(M4,M$3),COUNTIF(N4,N$3),COUNTIF(O4,O$3),COUNTIF(P4,P$3),COUNTIF(Q4,Q$3),COUNTIF(R4,R$3),COUNTIF(S4,S$3))</f>
        <v>10</v>
      </c>
      <c r="U4" s="89" t="s">
        <v>233</v>
      </c>
      <c r="V4" s="90">
        <v>17</v>
      </c>
      <c r="W4" s="80"/>
      <c r="X4" s="90"/>
      <c r="Y4" s="91">
        <f>IF(U4="","",SUM(COUNTIF(U4,U$3),COUNTIF(W4,W$3)))</f>
        <v>1</v>
      </c>
    </row>
    <row r="5" spans="1:25" ht="20.25" customHeight="1">
      <c r="A5" s="92"/>
      <c r="B5" s="92">
        <v>13</v>
      </c>
      <c r="C5" s="93"/>
      <c r="D5" s="113" t="s">
        <v>165</v>
      </c>
      <c r="E5" s="110" t="s">
        <v>210</v>
      </c>
      <c r="F5" s="96">
        <f>IF(I5="","",T5+Y5)</f>
        <v>9</v>
      </c>
      <c r="G5" s="97">
        <f>V5+X5</f>
        <v>17</v>
      </c>
      <c r="H5" s="98"/>
      <c r="I5" s="99" t="s">
        <v>233</v>
      </c>
      <c r="J5" s="100" t="s">
        <v>234</v>
      </c>
      <c r="K5" s="100" t="s">
        <v>236</v>
      </c>
      <c r="L5" s="100" t="s">
        <v>234</v>
      </c>
      <c r="M5" s="100" t="s">
        <v>236</v>
      </c>
      <c r="N5" s="100" t="s">
        <v>236</v>
      </c>
      <c r="O5" s="100" t="s">
        <v>237</v>
      </c>
      <c r="P5" s="100" t="s">
        <v>234</v>
      </c>
      <c r="Q5" s="100" t="s">
        <v>234</v>
      </c>
      <c r="R5" s="100" t="s">
        <v>235</v>
      </c>
      <c r="S5" s="100" t="s">
        <v>237</v>
      </c>
      <c r="T5" s="101">
        <f>SUM(COUNTIF(I5,I$3),COUNTIF(J5,J$3),COUNTIF(K5,K$3),COUNTIF(L5,L$3),COUNTIF(M5,M$3),COUNTIF(N5,N$3),COUNTIF(O5,O$3),COUNTIF(P5,P$3),COUNTIF(Q5,Q$3),COUNTIF(R5,R$3),COUNTIF(S5,S$3))</f>
        <v>8</v>
      </c>
      <c r="U5" s="102" t="s">
        <v>233</v>
      </c>
      <c r="V5" s="103">
        <v>17</v>
      </c>
      <c r="W5" s="92"/>
      <c r="X5" s="103"/>
      <c r="Y5" s="104">
        <f>IF(U5="","",SUM(COUNTIF(U5,U$3),COUNTIF(W5,W$3)))</f>
        <v>1</v>
      </c>
    </row>
    <row r="6" spans="1:25" ht="20.25" customHeight="1">
      <c r="A6" s="92"/>
      <c r="B6" s="92">
        <v>16</v>
      </c>
      <c r="C6" s="93"/>
      <c r="D6" s="113" t="s">
        <v>182</v>
      </c>
      <c r="E6" s="110" t="s">
        <v>210</v>
      </c>
      <c r="F6" s="96">
        <f>IF(I6="","",T6+Y6)</f>
        <v>9</v>
      </c>
      <c r="G6" s="97">
        <f>V6+X6</f>
        <v>26</v>
      </c>
      <c r="H6" s="98"/>
      <c r="I6" s="99" t="s">
        <v>233</v>
      </c>
      <c r="J6" s="100" t="s">
        <v>235</v>
      </c>
      <c r="K6" s="100" t="s">
        <v>233</v>
      </c>
      <c r="L6" s="100" t="s">
        <v>234</v>
      </c>
      <c r="M6" s="100" t="s">
        <v>236</v>
      </c>
      <c r="N6" s="100" t="s">
        <v>236</v>
      </c>
      <c r="O6" s="100" t="s">
        <v>234</v>
      </c>
      <c r="P6" s="100" t="s">
        <v>234</v>
      </c>
      <c r="Q6" s="100" t="s">
        <v>234</v>
      </c>
      <c r="R6" s="100" t="s">
        <v>234</v>
      </c>
      <c r="S6" s="100" t="s">
        <v>237</v>
      </c>
      <c r="T6" s="101">
        <f>SUM(COUNTIF(I6,I$3),COUNTIF(J6,J$3),COUNTIF(K6,K$3),COUNTIF(L6,L$3),COUNTIF(M6,M$3),COUNTIF(N6,N$3),COUNTIF(O6,O$3),COUNTIF(P6,P$3),COUNTIF(Q6,Q$3),COUNTIF(R6,R$3),COUNTIF(S6,S$3))</f>
        <v>8</v>
      </c>
      <c r="U6" s="102" t="s">
        <v>233</v>
      </c>
      <c r="V6" s="103">
        <v>26</v>
      </c>
      <c r="W6" s="92"/>
      <c r="X6" s="103"/>
      <c r="Y6" s="104">
        <f>IF(U6="","",SUM(COUNTIF(U6,U$3),COUNTIF(W6,W$3)))</f>
        <v>1</v>
      </c>
    </row>
    <row r="7" spans="1:25" ht="20.25" customHeight="1">
      <c r="A7" s="92"/>
      <c r="B7" s="92"/>
      <c r="C7" s="93"/>
      <c r="D7" s="94"/>
      <c r="E7" s="95"/>
      <c r="F7" s="164">
        <f>SUM(F4:F6)</f>
        <v>29</v>
      </c>
      <c r="G7" s="164">
        <f>SUM(G4:G6)</f>
        <v>60</v>
      </c>
      <c r="H7" s="98"/>
      <c r="I7" s="99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U7" s="102"/>
      <c r="V7" s="103"/>
      <c r="W7" s="92"/>
      <c r="X7" s="103"/>
      <c r="Y7" s="104"/>
    </row>
    <row r="8" spans="1:25" ht="20.25" customHeight="1">
      <c r="A8" s="92"/>
      <c r="B8" s="92"/>
      <c r="C8" s="93"/>
      <c r="D8" s="94"/>
      <c r="E8" s="95"/>
      <c r="F8" s="96"/>
      <c r="G8" s="97"/>
      <c r="H8" s="98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2"/>
      <c r="V8" s="103"/>
      <c r="W8" s="92"/>
      <c r="X8" s="103"/>
      <c r="Y8" s="104"/>
    </row>
    <row r="9" spans="1:25" ht="20.25" customHeight="1">
      <c r="A9" s="92">
        <v>1</v>
      </c>
      <c r="B9" s="92">
        <v>4</v>
      </c>
      <c r="C9" s="105">
        <v>143</v>
      </c>
      <c r="D9" s="171" t="s">
        <v>36</v>
      </c>
      <c r="E9" s="106" t="s">
        <v>93</v>
      </c>
      <c r="F9" s="96">
        <f>IF(I9="","",T9+Y9)</f>
        <v>11</v>
      </c>
      <c r="G9" s="97">
        <f>V9+X9</f>
        <v>39</v>
      </c>
      <c r="H9" s="98"/>
      <c r="I9" s="99" t="s">
        <v>245</v>
      </c>
      <c r="J9" s="100" t="s">
        <v>246</v>
      </c>
      <c r="K9" s="100" t="s">
        <v>245</v>
      </c>
      <c r="L9" s="100" t="s">
        <v>246</v>
      </c>
      <c r="M9" s="100" t="s">
        <v>247</v>
      </c>
      <c r="N9" s="100" t="s">
        <v>248</v>
      </c>
      <c r="O9" s="100" t="s">
        <v>249</v>
      </c>
      <c r="P9" s="100" t="s">
        <v>248</v>
      </c>
      <c r="Q9" s="100" t="s">
        <v>246</v>
      </c>
      <c r="R9" s="100" t="s">
        <v>246</v>
      </c>
      <c r="S9" s="100" t="s">
        <v>249</v>
      </c>
      <c r="T9" s="101">
        <f>SUM(COUNTIF(I9,I$3),COUNTIF(J9,J$3),COUNTIF(K9,K$3),COUNTIF(L9,L$3),COUNTIF(M9,M$3),COUNTIF(N9,N$3),COUNTIF(O9,O$3),COUNTIF(P9,P$3),COUNTIF(Q9,Q$3),COUNTIF(R9,R$3),COUNTIF(S9,S$3))</f>
        <v>10</v>
      </c>
      <c r="U9" s="102" t="s">
        <v>245</v>
      </c>
      <c r="V9" s="103">
        <v>39</v>
      </c>
      <c r="W9" s="92"/>
      <c r="X9" s="103"/>
      <c r="Y9" s="104">
        <f>IF(U9="","",SUM(COUNTIF(U9,U$3),COUNTIF(W9,W$3)))</f>
        <v>1</v>
      </c>
    </row>
    <row r="10" spans="1:25" ht="20.25" customHeight="1">
      <c r="A10" s="92"/>
      <c r="B10" s="92">
        <v>10</v>
      </c>
      <c r="C10" s="105">
        <v>146</v>
      </c>
      <c r="D10" s="171" t="s">
        <v>79</v>
      </c>
      <c r="E10" s="106" t="s">
        <v>93</v>
      </c>
      <c r="F10" s="96">
        <f>IF(I10="","",T10+Y10)</f>
        <v>10</v>
      </c>
      <c r="G10" s="97">
        <f>V10+X10</f>
        <v>29</v>
      </c>
      <c r="H10" s="98"/>
      <c r="I10" s="99" t="s">
        <v>245</v>
      </c>
      <c r="J10" s="100" t="s">
        <v>246</v>
      </c>
      <c r="K10" s="100" t="s">
        <v>245</v>
      </c>
      <c r="L10" s="100" t="s">
        <v>246</v>
      </c>
      <c r="M10" s="100" t="s">
        <v>247</v>
      </c>
      <c r="N10" s="100" t="s">
        <v>248</v>
      </c>
      <c r="O10" s="100" t="s">
        <v>246</v>
      </c>
      <c r="P10" s="100" t="s">
        <v>246</v>
      </c>
      <c r="Q10" s="100" t="s">
        <v>246</v>
      </c>
      <c r="R10" s="100" t="s">
        <v>246</v>
      </c>
      <c r="S10" s="100" t="s">
        <v>260</v>
      </c>
      <c r="T10" s="101">
        <f>SUM(COUNTIF(I10,I$3),COUNTIF(J10,J$3),COUNTIF(K10,K$3),COUNTIF(L10,L$3),COUNTIF(M10,M$3),COUNTIF(N10,N$3),COUNTIF(O10,O$3),COUNTIF(P10,P$3),COUNTIF(Q10,Q$3),COUNTIF(R10,R$3),COUNTIF(S10,S$3))</f>
        <v>9</v>
      </c>
      <c r="U10" s="102" t="s">
        <v>245</v>
      </c>
      <c r="V10" s="103">
        <v>29</v>
      </c>
      <c r="W10" s="92"/>
      <c r="X10" s="103"/>
      <c r="Y10" s="104">
        <f>IF(U10="","",SUM(COUNTIF(U10,U$3),COUNTIF(W10,W$3)))</f>
        <v>1</v>
      </c>
    </row>
    <row r="11" spans="1:25" ht="20.25" customHeight="1">
      <c r="A11" s="92"/>
      <c r="B11" s="92">
        <v>32</v>
      </c>
      <c r="C11" s="105">
        <v>144</v>
      </c>
      <c r="D11" s="171" t="s">
        <v>77</v>
      </c>
      <c r="E11" s="106" t="s">
        <v>93</v>
      </c>
      <c r="F11" s="96">
        <f>IF(I11="","",T11+Y11)</f>
        <v>8</v>
      </c>
      <c r="G11" s="97">
        <f>V11+X11</f>
        <v>39</v>
      </c>
      <c r="H11" s="98"/>
      <c r="I11" s="99" t="s">
        <v>245</v>
      </c>
      <c r="J11" s="100" t="s">
        <v>246</v>
      </c>
      <c r="K11" s="100" t="s">
        <v>248</v>
      </c>
      <c r="L11" s="100" t="s">
        <v>246</v>
      </c>
      <c r="M11" s="100" t="s">
        <v>249</v>
      </c>
      <c r="N11" s="100" t="s">
        <v>248</v>
      </c>
      <c r="O11" s="100" t="s">
        <v>249</v>
      </c>
      <c r="P11" s="100" t="s">
        <v>248</v>
      </c>
      <c r="Q11" s="100" t="s">
        <v>246</v>
      </c>
      <c r="R11" s="100" t="s">
        <v>248</v>
      </c>
      <c r="S11" s="100" t="s">
        <v>249</v>
      </c>
      <c r="T11" s="101">
        <f>SUM(COUNTIF(I11,I$3),COUNTIF(J11,J$3),COUNTIF(K11,K$3),COUNTIF(L11,L$3),COUNTIF(M11,M$3),COUNTIF(N11,N$3),COUNTIF(O11,O$3),COUNTIF(P11,P$3),COUNTIF(Q11,Q$3),COUNTIF(R11,R$3),COUNTIF(S11,S$3))</f>
        <v>7</v>
      </c>
      <c r="U11" s="102" t="s">
        <v>245</v>
      </c>
      <c r="V11" s="103">
        <v>39</v>
      </c>
      <c r="W11" s="92"/>
      <c r="X11" s="103"/>
      <c r="Y11" s="104">
        <f>IF(U11="","",SUM(COUNTIF(U11,U$3),COUNTIF(W11,W$3)))</f>
        <v>1</v>
      </c>
    </row>
    <row r="12" spans="1:25" ht="20.25" customHeight="1">
      <c r="A12" s="92"/>
      <c r="B12" s="92"/>
      <c r="C12" s="93"/>
      <c r="D12" s="94"/>
      <c r="E12" s="95"/>
      <c r="F12" s="164">
        <f>SUM(F9:F11)</f>
        <v>29</v>
      </c>
      <c r="G12" s="164">
        <f>SUM(G9:G11)</f>
        <v>107</v>
      </c>
      <c r="H12" s="98"/>
      <c r="I12" s="99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102"/>
      <c r="V12" s="103"/>
      <c r="W12" s="92"/>
      <c r="X12" s="103"/>
      <c r="Y12" s="104"/>
    </row>
    <row r="13" spans="1:25" ht="20.25" customHeight="1">
      <c r="A13" s="92"/>
      <c r="B13" s="92"/>
      <c r="C13" s="93"/>
      <c r="D13" s="94"/>
      <c r="E13" s="95"/>
      <c r="F13" s="96"/>
      <c r="G13" s="97"/>
      <c r="H13" s="98"/>
      <c r="I13" s="99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U13" s="102"/>
      <c r="V13" s="103"/>
      <c r="W13" s="92"/>
      <c r="X13" s="103"/>
      <c r="Y13" s="104"/>
    </row>
    <row r="14" spans="1:25" ht="20.25" customHeight="1">
      <c r="A14" s="92">
        <v>2</v>
      </c>
      <c r="B14" s="92">
        <v>1</v>
      </c>
      <c r="C14" s="105">
        <v>102</v>
      </c>
      <c r="D14" s="172" t="s">
        <v>33</v>
      </c>
      <c r="E14" s="107" t="s">
        <v>32</v>
      </c>
      <c r="F14" s="96">
        <f>IF(I14="","",T14+Y14)</f>
        <v>12</v>
      </c>
      <c r="G14" s="97">
        <f>V14+X14</f>
        <v>9</v>
      </c>
      <c r="H14" s="98"/>
      <c r="I14" s="99" t="s">
        <v>228</v>
      </c>
      <c r="J14" s="100" t="s">
        <v>229</v>
      </c>
      <c r="K14" s="100" t="s">
        <v>228</v>
      </c>
      <c r="L14" s="100" t="s">
        <v>229</v>
      </c>
      <c r="M14" s="100" t="s">
        <v>230</v>
      </c>
      <c r="N14" s="100" t="s">
        <v>231</v>
      </c>
      <c r="O14" s="100" t="s">
        <v>232</v>
      </c>
      <c r="P14" s="100" t="s">
        <v>229</v>
      </c>
      <c r="Q14" s="100" t="s">
        <v>229</v>
      </c>
      <c r="R14" s="100" t="s">
        <v>229</v>
      </c>
      <c r="S14" s="100" t="s">
        <v>232</v>
      </c>
      <c r="T14" s="101">
        <f>SUM(COUNTIF(I14,I$3),COUNTIF(J14,J$3),COUNTIF(K14,K$3),COUNTIF(L14,L$3),COUNTIF(M14,M$3),COUNTIF(N14,N$3),COUNTIF(O14,O$3),COUNTIF(P14,P$3),COUNTIF(Q14,Q$3),COUNTIF(R14,R$3),COUNTIF(S14,S$3))</f>
        <v>11</v>
      </c>
      <c r="U14" s="102" t="s">
        <v>228</v>
      </c>
      <c r="V14" s="103">
        <v>9</v>
      </c>
      <c r="W14" s="92"/>
      <c r="X14" s="103"/>
      <c r="Y14" s="104">
        <f>IF(U14="","",SUM(COUNTIF(U14,U$3),COUNTIF(W14,W$3)))</f>
        <v>1</v>
      </c>
    </row>
    <row r="15" spans="1:25" ht="20.25" customHeight="1">
      <c r="A15" s="92"/>
      <c r="B15" s="92">
        <v>18</v>
      </c>
      <c r="C15" s="105">
        <v>103</v>
      </c>
      <c r="D15" s="172" t="s">
        <v>34</v>
      </c>
      <c r="E15" s="107" t="s">
        <v>32</v>
      </c>
      <c r="F15" s="96">
        <f>IF(I15="","",T15+Y15)</f>
        <v>9</v>
      </c>
      <c r="G15" s="97">
        <f>V15+X15</f>
        <v>37</v>
      </c>
      <c r="H15" s="98"/>
      <c r="I15" s="99" t="s">
        <v>265</v>
      </c>
      <c r="J15" s="100" t="s">
        <v>266</v>
      </c>
      <c r="K15" s="100" t="s">
        <v>265</v>
      </c>
      <c r="L15" s="100" t="s">
        <v>266</v>
      </c>
      <c r="M15" s="100" t="s">
        <v>269</v>
      </c>
      <c r="N15" s="100" t="s">
        <v>268</v>
      </c>
      <c r="O15" s="100" t="s">
        <v>269</v>
      </c>
      <c r="P15" s="100" t="s">
        <v>266</v>
      </c>
      <c r="Q15" s="100" t="s">
        <v>266</v>
      </c>
      <c r="R15" s="100" t="s">
        <v>267</v>
      </c>
      <c r="S15" s="100" t="s">
        <v>266</v>
      </c>
      <c r="T15" s="101">
        <f>SUM(COUNTIF(I15,I$3),COUNTIF(J15,J$3),COUNTIF(K15,K$3),COUNTIF(L15,L$3),COUNTIF(M15,M$3),COUNTIF(N15,N$3),COUNTIF(O15,O$3),COUNTIF(P15,P$3),COUNTIF(Q15,Q$3),COUNTIF(R15,R$3),COUNTIF(S15,S$3))</f>
        <v>8</v>
      </c>
      <c r="U15" s="102" t="s">
        <v>265</v>
      </c>
      <c r="V15" s="103">
        <v>37</v>
      </c>
      <c r="W15" s="92"/>
      <c r="X15" s="103"/>
      <c r="Y15" s="104">
        <f>IF(U15="","",SUM(COUNTIF(U15,U$3),COUNTIF(W15,W$3)))</f>
        <v>1</v>
      </c>
    </row>
    <row r="16" spans="1:25" ht="20.25" customHeight="1">
      <c r="A16" s="92"/>
      <c r="B16" s="92">
        <v>50</v>
      </c>
      <c r="C16" s="105">
        <v>101</v>
      </c>
      <c r="D16" s="172" t="s">
        <v>39</v>
      </c>
      <c r="E16" s="107" t="s">
        <v>32</v>
      </c>
      <c r="F16" s="96">
        <f>IF(I16="","",T16+Y16)</f>
        <v>7</v>
      </c>
      <c r="G16" s="97">
        <f>V16+X16</f>
        <v>94</v>
      </c>
      <c r="H16" s="98"/>
      <c r="I16" s="99" t="s">
        <v>288</v>
      </c>
      <c r="J16" s="100" t="s">
        <v>285</v>
      </c>
      <c r="K16" s="100" t="s">
        <v>286</v>
      </c>
      <c r="L16" s="100" t="s">
        <v>285</v>
      </c>
      <c r="M16" s="100" t="s">
        <v>287</v>
      </c>
      <c r="N16" s="100" t="s">
        <v>287</v>
      </c>
      <c r="O16" s="100" t="s">
        <v>285</v>
      </c>
      <c r="P16" s="100" t="s">
        <v>285</v>
      </c>
      <c r="Q16" s="100" t="s">
        <v>285</v>
      </c>
      <c r="R16" s="100" t="s">
        <v>285</v>
      </c>
      <c r="S16" s="100" t="s">
        <v>285</v>
      </c>
      <c r="T16" s="101">
        <f>SUM(COUNTIF(I16,I$3),COUNTIF(J16,J$3),COUNTIF(K16,K$3),COUNTIF(L16,L$3),COUNTIF(M16,M$3),COUNTIF(N16,N$3),COUNTIF(O16,O$3),COUNTIF(P16,P$3),COUNTIF(Q16,Q$3),COUNTIF(R16,R$3),COUNTIF(S16,S$3))</f>
        <v>7</v>
      </c>
      <c r="U16" s="102" t="s">
        <v>285</v>
      </c>
      <c r="V16" s="103">
        <v>94</v>
      </c>
      <c r="W16" s="92"/>
      <c r="X16" s="103"/>
      <c r="Y16" s="104">
        <f>IF(U16="","",SUM(COUNTIF(U16,U$3),COUNTIF(W16,W$3)))</f>
        <v>0</v>
      </c>
    </row>
    <row r="17" spans="1:25" ht="20.25" customHeight="1">
      <c r="A17" s="92"/>
      <c r="B17" s="92"/>
      <c r="C17" s="93"/>
      <c r="D17" s="94"/>
      <c r="E17" s="95"/>
      <c r="F17" s="164">
        <f>SUM(F14:F16)</f>
        <v>28</v>
      </c>
      <c r="G17" s="164">
        <f>SUM(G14:G16)</f>
        <v>140</v>
      </c>
      <c r="H17" s="98"/>
      <c r="I17" s="9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102"/>
      <c r="V17" s="103"/>
      <c r="W17" s="92"/>
      <c r="X17" s="103"/>
      <c r="Y17" s="104"/>
    </row>
    <row r="18" spans="1:25" ht="20.25" customHeight="1">
      <c r="A18" s="92"/>
      <c r="B18" s="92"/>
      <c r="C18" s="93"/>
      <c r="D18" s="94"/>
      <c r="E18" s="95"/>
      <c r="F18" s="96"/>
      <c r="G18" s="97"/>
      <c r="H18" s="98"/>
      <c r="I18" s="9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102"/>
      <c r="V18" s="103"/>
      <c r="W18" s="92"/>
      <c r="X18" s="103"/>
      <c r="Y18" s="104"/>
    </row>
    <row r="19" spans="1:25" ht="20.25" customHeight="1">
      <c r="A19" s="92">
        <v>3</v>
      </c>
      <c r="B19" s="92">
        <v>10</v>
      </c>
      <c r="C19" s="105">
        <v>150</v>
      </c>
      <c r="D19" s="171" t="s">
        <v>83</v>
      </c>
      <c r="E19" s="111" t="s">
        <v>95</v>
      </c>
      <c r="F19" s="96">
        <f>IF(I19="","",T19+Y19)</f>
        <v>10</v>
      </c>
      <c r="G19" s="97">
        <f>V19+X19</f>
        <v>29</v>
      </c>
      <c r="H19" s="98"/>
      <c r="I19" s="99" t="s">
        <v>255</v>
      </c>
      <c r="J19" s="100" t="s">
        <v>259</v>
      </c>
      <c r="K19" s="100" t="s">
        <v>256</v>
      </c>
      <c r="L19" s="100" t="s">
        <v>256</v>
      </c>
      <c r="M19" s="100" t="s">
        <v>258</v>
      </c>
      <c r="N19" s="100" t="s">
        <v>259</v>
      </c>
      <c r="O19" s="100" t="s">
        <v>257</v>
      </c>
      <c r="P19" s="100" t="s">
        <v>256</v>
      </c>
      <c r="Q19" s="100" t="s">
        <v>256</v>
      </c>
      <c r="R19" s="100" t="s">
        <v>256</v>
      </c>
      <c r="S19" s="100" t="s">
        <v>257</v>
      </c>
      <c r="T19" s="101">
        <f>SUM(COUNTIF(I19,I$3),COUNTIF(J19,J$3),COUNTIF(K19,K$3),COUNTIF(L19,L$3),COUNTIF(M19,M$3),COUNTIF(N19,N$3),COUNTIF(O19,O$3),COUNTIF(P19,P$3),COUNTIF(Q19,Q$3),COUNTIF(R19,R$3),COUNTIF(S19,S$3))</f>
        <v>9</v>
      </c>
      <c r="U19" s="102" t="s">
        <v>255</v>
      </c>
      <c r="V19" s="103">
        <v>29</v>
      </c>
      <c r="W19" s="92"/>
      <c r="X19" s="103"/>
      <c r="Y19" s="104">
        <f>IF(U19="","",SUM(COUNTIF(U19,U$3),COUNTIF(W19,W$3)))</f>
        <v>1</v>
      </c>
    </row>
    <row r="20" spans="1:25" ht="20.25" customHeight="1">
      <c r="A20" s="92"/>
      <c r="B20" s="92">
        <v>12</v>
      </c>
      <c r="C20" s="105"/>
      <c r="D20" s="94" t="s">
        <v>163</v>
      </c>
      <c r="E20" s="110" t="s">
        <v>95</v>
      </c>
      <c r="F20" s="96">
        <f>IF(I20="","",T20+Y20)</f>
        <v>10</v>
      </c>
      <c r="G20" s="97">
        <f>V20+X20</f>
        <v>44</v>
      </c>
      <c r="H20" s="98"/>
      <c r="I20" s="99" t="s">
        <v>255</v>
      </c>
      <c r="J20" s="100" t="s">
        <v>259</v>
      </c>
      <c r="K20" s="100" t="s">
        <v>255</v>
      </c>
      <c r="L20" s="100" t="s">
        <v>256</v>
      </c>
      <c r="M20" s="100" t="s">
        <v>258</v>
      </c>
      <c r="N20" s="100" t="s">
        <v>259</v>
      </c>
      <c r="O20" s="100" t="s">
        <v>257</v>
      </c>
      <c r="P20" s="100" t="s">
        <v>256</v>
      </c>
      <c r="Q20" s="100" t="s">
        <v>256</v>
      </c>
      <c r="R20" s="100" t="s">
        <v>258</v>
      </c>
      <c r="S20" s="100" t="s">
        <v>257</v>
      </c>
      <c r="T20" s="101">
        <f>SUM(COUNTIF(I20,I$3),COUNTIF(J20,J$3),COUNTIF(K20,K$3),COUNTIF(L20,L$3),COUNTIF(M20,M$3),COUNTIF(N20,N$3),COUNTIF(O20,O$3),COUNTIF(P20,P$3),COUNTIF(Q20,Q$3),COUNTIF(R20,R$3),COUNTIF(S20,S$3))</f>
        <v>9</v>
      </c>
      <c r="U20" s="102" t="s">
        <v>255</v>
      </c>
      <c r="V20" s="103">
        <v>44</v>
      </c>
      <c r="W20" s="92"/>
      <c r="X20" s="103"/>
      <c r="Y20" s="104">
        <f>IF(U20="","",SUM(COUNTIF(U20,U$3),COUNTIF(W20,W$3)))</f>
        <v>1</v>
      </c>
    </row>
    <row r="21" spans="1:25" ht="20.25" customHeight="1">
      <c r="A21" s="92"/>
      <c r="B21" s="92">
        <v>36</v>
      </c>
      <c r="C21" s="105">
        <v>149</v>
      </c>
      <c r="D21" s="173" t="s">
        <v>82</v>
      </c>
      <c r="E21" s="112" t="s">
        <v>95</v>
      </c>
      <c r="F21" s="96">
        <f>IF(I21="","",T21+Y21)</f>
        <v>8</v>
      </c>
      <c r="G21" s="97">
        <f>V21+X21</f>
        <v>107</v>
      </c>
      <c r="H21" s="98"/>
      <c r="I21" s="99" t="s">
        <v>255</v>
      </c>
      <c r="J21" s="100" t="s">
        <v>256</v>
      </c>
      <c r="K21" s="100" t="s">
        <v>258</v>
      </c>
      <c r="L21" s="100" t="s">
        <v>256</v>
      </c>
      <c r="M21" s="100" t="s">
        <v>259</v>
      </c>
      <c r="N21" s="100" t="s">
        <v>259</v>
      </c>
      <c r="O21" s="100" t="s">
        <v>257</v>
      </c>
      <c r="P21" s="100" t="s">
        <v>256</v>
      </c>
      <c r="Q21" s="100" t="s">
        <v>256</v>
      </c>
      <c r="R21" s="100" t="s">
        <v>256</v>
      </c>
      <c r="S21" s="100" t="s">
        <v>256</v>
      </c>
      <c r="T21" s="101">
        <f>SUM(COUNTIF(I21,I$3),COUNTIF(J21,J$3),COUNTIF(K21,K$3),COUNTIF(L21,L$3),COUNTIF(M21,M$3),COUNTIF(N21,N$3),COUNTIF(O21,O$3),COUNTIF(P21,P$3),COUNTIF(Q21,Q$3),COUNTIF(R21,R$3),COUNTIF(S21,S$3))</f>
        <v>8</v>
      </c>
      <c r="U21" s="102" t="s">
        <v>256</v>
      </c>
      <c r="V21" s="103">
        <v>107</v>
      </c>
      <c r="W21" s="92"/>
      <c r="X21" s="103"/>
      <c r="Y21" s="104">
        <f>IF(U21="","",SUM(COUNTIF(U21,U$3),COUNTIF(W21,W$3)))</f>
        <v>0</v>
      </c>
    </row>
    <row r="22" spans="1:25" ht="20.25" customHeight="1">
      <c r="A22" s="92"/>
      <c r="B22" s="92"/>
      <c r="C22" s="93"/>
      <c r="D22" s="94"/>
      <c r="E22" s="95"/>
      <c r="F22" s="164">
        <f>SUM(F19:F21)</f>
        <v>28</v>
      </c>
      <c r="G22" s="164">
        <f>SUM(G19:G21)</f>
        <v>180</v>
      </c>
      <c r="H22" s="98"/>
      <c r="I22" s="99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102"/>
      <c r="V22" s="103"/>
      <c r="W22" s="92"/>
      <c r="X22" s="103"/>
      <c r="Y22" s="104"/>
    </row>
    <row r="23" spans="1:25" ht="20.25" customHeight="1">
      <c r="A23" s="92"/>
      <c r="B23" s="92"/>
      <c r="C23" s="93"/>
      <c r="D23" s="94"/>
      <c r="E23" s="95"/>
      <c r="F23" s="96"/>
      <c r="G23" s="97"/>
      <c r="H23" s="98"/>
      <c r="I23" s="99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1"/>
      <c r="U23" s="102"/>
      <c r="V23" s="103"/>
      <c r="W23" s="92"/>
      <c r="X23" s="103"/>
      <c r="Y23" s="104"/>
    </row>
    <row r="24" spans="1:25" ht="20.25" customHeight="1">
      <c r="A24" s="92">
        <v>4</v>
      </c>
      <c r="B24" s="92">
        <v>3</v>
      </c>
      <c r="C24" s="105"/>
      <c r="D24" s="94" t="s">
        <v>172</v>
      </c>
      <c r="E24" s="95" t="s">
        <v>239</v>
      </c>
      <c r="F24" s="96">
        <f>IF(I24="","",T24+Y24)</f>
        <v>11</v>
      </c>
      <c r="G24" s="97">
        <f>V24+X24</f>
        <v>22</v>
      </c>
      <c r="H24" s="98"/>
      <c r="I24" s="99" t="s">
        <v>240</v>
      </c>
      <c r="J24" s="100" t="s">
        <v>241</v>
      </c>
      <c r="K24" s="100" t="s">
        <v>240</v>
      </c>
      <c r="L24" s="100" t="s">
        <v>242</v>
      </c>
      <c r="M24" s="100" t="s">
        <v>243</v>
      </c>
      <c r="N24" s="100" t="s">
        <v>241</v>
      </c>
      <c r="O24" s="100" t="s">
        <v>244</v>
      </c>
      <c r="P24" s="100" t="s">
        <v>242</v>
      </c>
      <c r="Q24" s="100" t="s">
        <v>242</v>
      </c>
      <c r="R24" s="100" t="s">
        <v>242</v>
      </c>
      <c r="S24" s="100" t="s">
        <v>244</v>
      </c>
      <c r="T24" s="101">
        <f>SUM(COUNTIF(I24,I$3),COUNTIF(J24,J$3),COUNTIF(K24,K$3),COUNTIF(L24,L$3),COUNTIF(M24,M$3),COUNTIF(N24,N$3),COUNTIF(O24,O$3),COUNTIF(P24,P$3),COUNTIF(Q24,Q$3),COUNTIF(R24,R$3),COUNTIF(S24,S$3))</f>
        <v>10</v>
      </c>
      <c r="U24" s="102" t="s">
        <v>240</v>
      </c>
      <c r="V24" s="103">
        <v>22</v>
      </c>
      <c r="W24" s="92"/>
      <c r="X24" s="103"/>
      <c r="Y24" s="104">
        <f>IF(U24="","",SUM(COUNTIF(U24,U$3),COUNTIF(W24,W$3)))</f>
        <v>1</v>
      </c>
    </row>
    <row r="25" spans="1:25" ht="20.25" customHeight="1">
      <c r="A25" s="92"/>
      <c r="B25" s="92">
        <v>26</v>
      </c>
      <c r="C25" s="105">
        <v>116</v>
      </c>
      <c r="D25" s="174" t="s">
        <v>52</v>
      </c>
      <c r="E25" s="107" t="s">
        <v>37</v>
      </c>
      <c r="F25" s="96">
        <f>IF(I25="","",T25+Y25)</f>
        <v>8</v>
      </c>
      <c r="G25" s="97">
        <f>V25+X25</f>
        <v>9</v>
      </c>
      <c r="H25" s="98"/>
      <c r="I25" s="99" t="s">
        <v>255</v>
      </c>
      <c r="J25" s="100" t="s">
        <v>256</v>
      </c>
      <c r="K25" s="100" t="s">
        <v>258</v>
      </c>
      <c r="L25" s="100" t="s">
        <v>256</v>
      </c>
      <c r="M25" s="100" t="s">
        <v>258</v>
      </c>
      <c r="N25" s="100" t="s">
        <v>259</v>
      </c>
      <c r="O25" s="100" t="s">
        <v>256</v>
      </c>
      <c r="P25" s="100" t="s">
        <v>258</v>
      </c>
      <c r="Q25" s="100" t="s">
        <v>256</v>
      </c>
      <c r="R25" s="100" t="s">
        <v>258</v>
      </c>
      <c r="S25" s="100" t="s">
        <v>257</v>
      </c>
      <c r="T25" s="101">
        <f>SUM(COUNTIF(I25,I$3),COUNTIF(J25,J$3),COUNTIF(K25,K$3),COUNTIF(L25,L$3),COUNTIF(M25,M$3),COUNTIF(N25,N$3),COUNTIF(O25,O$3),COUNTIF(P25,P$3),COUNTIF(Q25,Q$3),COUNTIF(R25,R$3),COUNTIF(S25,S$3))</f>
        <v>7</v>
      </c>
      <c r="U25" s="102" t="s">
        <v>255</v>
      </c>
      <c r="V25" s="103">
        <v>9</v>
      </c>
      <c r="W25" s="92"/>
      <c r="X25" s="103"/>
      <c r="Y25" s="104">
        <f>IF(U25="","",SUM(COUNTIF(U25,U$3),COUNTIF(W25,W$3)))</f>
        <v>1</v>
      </c>
    </row>
    <row r="26" spans="1:25" ht="20.25" customHeight="1">
      <c r="A26" s="92"/>
      <c r="B26" s="92">
        <v>45</v>
      </c>
      <c r="C26" s="105"/>
      <c r="D26" s="94" t="s">
        <v>170</v>
      </c>
      <c r="E26" s="95" t="s">
        <v>239</v>
      </c>
      <c r="F26" s="96">
        <f>IF(I26="","",T26+Y26)</f>
        <v>7</v>
      </c>
      <c r="G26" s="97">
        <f>V26+X26</f>
        <v>71</v>
      </c>
      <c r="H26" s="98"/>
      <c r="I26" s="99" t="s">
        <v>240</v>
      </c>
      <c r="J26" s="100" t="s">
        <v>242</v>
      </c>
      <c r="K26" s="100" t="s">
        <v>240</v>
      </c>
      <c r="L26" s="100" t="s">
        <v>242</v>
      </c>
      <c r="M26" s="100" t="s">
        <v>240</v>
      </c>
      <c r="N26" s="100" t="s">
        <v>241</v>
      </c>
      <c r="O26" s="100" t="s">
        <v>244</v>
      </c>
      <c r="P26" s="100" t="s">
        <v>241</v>
      </c>
      <c r="Q26" s="100" t="s">
        <v>242</v>
      </c>
      <c r="R26" s="100" t="s">
        <v>241</v>
      </c>
      <c r="S26" s="100" t="s">
        <v>242</v>
      </c>
      <c r="T26" s="101">
        <f>SUM(COUNTIF(I26,I$3),COUNTIF(J26,J$3),COUNTIF(K26,K$3),COUNTIF(L26,L$3),COUNTIF(M26,M$3),COUNTIF(N26,N$3),COUNTIF(O26,O$3),COUNTIF(P26,P$3),COUNTIF(Q26,Q$3),COUNTIF(R26,R$3),COUNTIF(S26,S$3))</f>
        <v>7</v>
      </c>
      <c r="U26" s="102" t="s">
        <v>241</v>
      </c>
      <c r="V26" s="103">
        <v>71</v>
      </c>
      <c r="W26" s="92"/>
      <c r="X26" s="103"/>
      <c r="Y26" s="104">
        <f>IF(U26="","",SUM(COUNTIF(U26,U$3),COUNTIF(W26,W$3)))</f>
        <v>0</v>
      </c>
    </row>
    <row r="27" spans="1:25" ht="20.25" customHeight="1">
      <c r="A27" s="92"/>
      <c r="B27" s="92"/>
      <c r="C27" s="93"/>
      <c r="D27" s="94"/>
      <c r="E27" s="95"/>
      <c r="F27" s="164">
        <f>SUM(F24:F26)</f>
        <v>26</v>
      </c>
      <c r="G27" s="164">
        <f>SUM(G24:G26)</f>
        <v>102</v>
      </c>
      <c r="H27" s="98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102"/>
      <c r="V27" s="103"/>
      <c r="W27" s="92"/>
      <c r="X27" s="103"/>
      <c r="Y27" s="104"/>
    </row>
    <row r="28" spans="1:25" ht="20.25" customHeight="1">
      <c r="A28" s="92"/>
      <c r="B28" s="92"/>
      <c r="C28" s="93"/>
      <c r="D28" s="94"/>
      <c r="E28" s="95"/>
      <c r="F28" s="96"/>
      <c r="G28" s="97"/>
      <c r="H28" s="98"/>
      <c r="I28" s="99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102"/>
      <c r="V28" s="103"/>
      <c r="W28" s="92"/>
      <c r="X28" s="103"/>
      <c r="Y28" s="104"/>
    </row>
    <row r="29" spans="1:25" ht="20.25" customHeight="1">
      <c r="A29" s="92">
        <v>5</v>
      </c>
      <c r="B29" s="92">
        <v>20</v>
      </c>
      <c r="C29" s="105">
        <v>140</v>
      </c>
      <c r="D29" s="171" t="s">
        <v>75</v>
      </c>
      <c r="E29" s="106" t="s">
        <v>92</v>
      </c>
      <c r="F29" s="96">
        <f>IF(I29="","",T29+Y29)</f>
        <v>9</v>
      </c>
      <c r="G29" s="97">
        <f>V29+X29</f>
        <v>48</v>
      </c>
      <c r="H29" s="98"/>
      <c r="I29" s="99" t="s">
        <v>271</v>
      </c>
      <c r="J29" s="100" t="s">
        <v>272</v>
      </c>
      <c r="K29" s="100" t="s">
        <v>273</v>
      </c>
      <c r="L29" s="100" t="s">
        <v>274</v>
      </c>
      <c r="M29" s="100" t="s">
        <v>273</v>
      </c>
      <c r="N29" s="100" t="s">
        <v>272</v>
      </c>
      <c r="O29" s="100" t="s">
        <v>271</v>
      </c>
      <c r="P29" s="100" t="s">
        <v>274</v>
      </c>
      <c r="Q29" s="100" t="s">
        <v>274</v>
      </c>
      <c r="R29" s="100" t="s">
        <v>274</v>
      </c>
      <c r="S29" s="100" t="s">
        <v>275</v>
      </c>
      <c r="T29" s="101">
        <f>SUM(COUNTIF(I29,I$3),COUNTIF(J29,J$3),COUNTIF(K29,K$3),COUNTIF(L29,L$3),COUNTIF(M29,M$3),COUNTIF(N29,N$3),COUNTIF(O29,O$3),COUNTIF(P29,P$3),COUNTIF(Q29,Q$3),COUNTIF(R29,R$3),COUNTIF(S29,S$3))</f>
        <v>8</v>
      </c>
      <c r="U29" s="102" t="s">
        <v>271</v>
      </c>
      <c r="V29" s="103">
        <v>48</v>
      </c>
      <c r="W29" s="92"/>
      <c r="X29" s="103"/>
      <c r="Y29" s="104">
        <f>IF(U29="","",SUM(COUNTIF(U29,U$3),COUNTIF(W29,W$3)))</f>
        <v>1</v>
      </c>
    </row>
    <row r="30" spans="1:25" ht="20.25" customHeight="1">
      <c r="A30" s="92"/>
      <c r="B30" s="92">
        <v>21</v>
      </c>
      <c r="C30" s="105">
        <v>137</v>
      </c>
      <c r="D30" s="171" t="s">
        <v>72</v>
      </c>
      <c r="E30" s="106" t="s">
        <v>92</v>
      </c>
      <c r="F30" s="96">
        <f>IF(I30="","",T30+Y30)</f>
        <v>9</v>
      </c>
      <c r="G30" s="97">
        <f>V30+X30</f>
        <v>83</v>
      </c>
      <c r="H30" s="98"/>
      <c r="I30" s="99" t="s">
        <v>271</v>
      </c>
      <c r="J30" s="100" t="s">
        <v>274</v>
      </c>
      <c r="K30" s="100" t="s">
        <v>273</v>
      </c>
      <c r="L30" s="100" t="s">
        <v>274</v>
      </c>
      <c r="M30" s="100" t="s">
        <v>271</v>
      </c>
      <c r="N30" s="100" t="s">
        <v>272</v>
      </c>
      <c r="O30" s="100" t="s">
        <v>275</v>
      </c>
      <c r="P30" s="100" t="s">
        <v>274</v>
      </c>
      <c r="Q30" s="100" t="s">
        <v>274</v>
      </c>
      <c r="R30" s="100" t="s">
        <v>274</v>
      </c>
      <c r="S30" s="100" t="s">
        <v>275</v>
      </c>
      <c r="T30" s="101">
        <f>SUM(COUNTIF(I30,I$3),COUNTIF(J30,J$3),COUNTIF(K30,K$3),COUNTIF(L30,L$3),COUNTIF(M30,M$3),COUNTIF(N30,N$3),COUNTIF(O30,O$3),COUNTIF(P30,P$3),COUNTIF(Q30,Q$3),COUNTIF(R30,R$3),COUNTIF(S30,S$3))</f>
        <v>9</v>
      </c>
      <c r="U30" s="102" t="s">
        <v>274</v>
      </c>
      <c r="V30" s="103">
        <v>83</v>
      </c>
      <c r="W30" s="92"/>
      <c r="X30" s="103"/>
      <c r="Y30" s="104">
        <f>IF(U30="","",SUM(COUNTIF(U30,U$3),COUNTIF(W30,W$3)))</f>
        <v>0</v>
      </c>
    </row>
    <row r="31" spans="1:25" ht="20.25" customHeight="1">
      <c r="A31" s="92"/>
      <c r="B31" s="92">
        <v>33</v>
      </c>
      <c r="C31" s="105">
        <v>138</v>
      </c>
      <c r="D31" s="171" t="s">
        <v>73</v>
      </c>
      <c r="E31" s="106" t="s">
        <v>92</v>
      </c>
      <c r="F31" s="96">
        <f>IF(I31="","",T31+Y31)</f>
        <v>8</v>
      </c>
      <c r="G31" s="97">
        <f>V31+X31</f>
        <v>42</v>
      </c>
      <c r="H31" s="98"/>
      <c r="I31" s="99" t="s">
        <v>271</v>
      </c>
      <c r="J31" s="100" t="s">
        <v>274</v>
      </c>
      <c r="K31" s="100" t="s">
        <v>271</v>
      </c>
      <c r="L31" s="100" t="s">
        <v>271</v>
      </c>
      <c r="M31" s="100" t="s">
        <v>272</v>
      </c>
      <c r="N31" s="100" t="s">
        <v>272</v>
      </c>
      <c r="O31" s="100" t="s">
        <v>274</v>
      </c>
      <c r="P31" s="100" t="s">
        <v>274</v>
      </c>
      <c r="Q31" s="100" t="s">
        <v>274</v>
      </c>
      <c r="R31" s="100" t="s">
        <v>274</v>
      </c>
      <c r="S31" s="100" t="s">
        <v>274</v>
      </c>
      <c r="T31" s="101">
        <f>SUM(COUNTIF(I31,I$3),COUNTIF(J31,J$3),COUNTIF(K31,K$3),COUNTIF(L31,L$3),COUNTIF(M31,M$3),COUNTIF(N31,N$3),COUNTIF(O31,O$3),COUNTIF(P31,P$3),COUNTIF(Q31,Q$3),COUNTIF(R31,R$3),COUNTIF(S31,S$3))</f>
        <v>7</v>
      </c>
      <c r="U31" s="102" t="s">
        <v>271</v>
      </c>
      <c r="V31" s="103">
        <v>42</v>
      </c>
      <c r="W31" s="92"/>
      <c r="X31" s="103"/>
      <c r="Y31" s="104">
        <f>IF(U31="","",SUM(COUNTIF(U31,U$3),COUNTIF(W31,W$3)))</f>
        <v>1</v>
      </c>
    </row>
    <row r="32" spans="1:25" ht="20.25" customHeight="1">
      <c r="A32" s="92"/>
      <c r="B32" s="92"/>
      <c r="C32" s="93"/>
      <c r="D32" s="94"/>
      <c r="E32" s="95"/>
      <c r="F32" s="164">
        <f>SUM(F29:F31)</f>
        <v>26</v>
      </c>
      <c r="G32" s="164">
        <f>SUM(G29:G31)</f>
        <v>173</v>
      </c>
      <c r="H32" s="98"/>
      <c r="I32" s="99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  <c r="U32" s="102"/>
      <c r="V32" s="103"/>
      <c r="W32" s="92"/>
      <c r="X32" s="103"/>
      <c r="Y32" s="104"/>
    </row>
    <row r="33" spans="1:25" ht="20.25" customHeight="1">
      <c r="A33" s="92"/>
      <c r="B33" s="92"/>
      <c r="C33" s="93"/>
      <c r="D33" s="94"/>
      <c r="E33" s="95"/>
      <c r="F33" s="96"/>
      <c r="G33" s="97"/>
      <c r="H33" s="98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/>
      <c r="V33" s="103"/>
      <c r="W33" s="92"/>
      <c r="X33" s="103"/>
      <c r="Y33" s="104"/>
    </row>
    <row r="34" spans="1:25" ht="20.25" customHeight="1">
      <c r="A34" s="92">
        <v>6</v>
      </c>
      <c r="B34" s="92">
        <v>25</v>
      </c>
      <c r="C34" s="105">
        <v>119</v>
      </c>
      <c r="D34" s="171" t="s">
        <v>55</v>
      </c>
      <c r="E34" s="106" t="s">
        <v>90</v>
      </c>
      <c r="F34" s="96">
        <f>IF(I34="","",T34+Y34)</f>
        <v>8</v>
      </c>
      <c r="G34" s="97">
        <f>V34+X34</f>
        <v>8</v>
      </c>
      <c r="H34" s="98"/>
      <c r="I34" s="99" t="s">
        <v>189</v>
      </c>
      <c r="J34" s="100" t="s">
        <v>15</v>
      </c>
      <c r="K34" s="100" t="s">
        <v>183</v>
      </c>
      <c r="L34" s="100" t="s">
        <v>183</v>
      </c>
      <c r="M34" s="100" t="s">
        <v>11</v>
      </c>
      <c r="N34" s="100" t="s">
        <v>15</v>
      </c>
      <c r="O34" s="100" t="s">
        <v>184</v>
      </c>
      <c r="P34" s="100" t="s">
        <v>15</v>
      </c>
      <c r="Q34" s="100" t="s">
        <v>14</v>
      </c>
      <c r="R34" s="100" t="s">
        <v>11</v>
      </c>
      <c r="S34" s="100" t="s">
        <v>184</v>
      </c>
      <c r="T34" s="101">
        <f>SUM(COUNTIF(I34,I$3),COUNTIF(J34,J$3),COUNTIF(K34,K$3),COUNTIF(L34,L$3),COUNTIF(M34,M$3),COUNTIF(N34,N$3),COUNTIF(O34,O$3),COUNTIF(P34,P$3),COUNTIF(Q34,Q$3),COUNTIF(R34,R$3),COUNTIF(S34,S$3))</f>
        <v>7</v>
      </c>
      <c r="U34" s="102" t="s">
        <v>183</v>
      </c>
      <c r="V34" s="103">
        <v>8</v>
      </c>
      <c r="W34" s="92"/>
      <c r="X34" s="103"/>
      <c r="Y34" s="104">
        <f>IF(U34="","",SUM(COUNTIF(U34,U$3),COUNTIF(W34,W$3)))</f>
        <v>1</v>
      </c>
    </row>
    <row r="35" spans="1:25" ht="20.25" customHeight="1">
      <c r="A35" s="92"/>
      <c r="B35" s="92">
        <v>27</v>
      </c>
      <c r="C35" s="105">
        <v>123</v>
      </c>
      <c r="D35" s="173" t="s">
        <v>59</v>
      </c>
      <c r="E35" s="111" t="s">
        <v>90</v>
      </c>
      <c r="F35" s="96">
        <f>IF(I35="","",T35+Y35)</f>
        <v>8</v>
      </c>
      <c r="G35" s="97">
        <f>V35+X35</f>
        <v>14</v>
      </c>
      <c r="H35" s="98"/>
      <c r="I35" s="99" t="s">
        <v>255</v>
      </c>
      <c r="J35" s="100" t="s">
        <v>259</v>
      </c>
      <c r="K35" s="100" t="s">
        <v>258</v>
      </c>
      <c r="L35" s="100" t="s">
        <v>256</v>
      </c>
      <c r="M35" s="100" t="s">
        <v>256</v>
      </c>
      <c r="N35" s="100" t="s">
        <v>259</v>
      </c>
      <c r="O35" s="100" t="s">
        <v>257</v>
      </c>
      <c r="P35" s="100" t="s">
        <v>256</v>
      </c>
      <c r="Q35" s="100" t="s">
        <v>256</v>
      </c>
      <c r="R35" s="100" t="s">
        <v>258</v>
      </c>
      <c r="S35" s="100" t="s">
        <v>257</v>
      </c>
      <c r="T35" s="101">
        <f>SUM(COUNTIF(I35,I$3),COUNTIF(J35,J$3),COUNTIF(K35,K$3),COUNTIF(L35,L$3),COUNTIF(M35,M$3),COUNTIF(N35,N$3),COUNTIF(O35,O$3),COUNTIF(P35,P$3),COUNTIF(Q35,Q$3),COUNTIF(R35,R$3),COUNTIF(S35,S$3))</f>
        <v>7</v>
      </c>
      <c r="U35" s="102" t="s">
        <v>255</v>
      </c>
      <c r="V35" s="103">
        <v>14</v>
      </c>
      <c r="W35" s="92"/>
      <c r="X35" s="103"/>
      <c r="Y35" s="104">
        <f>IF(U35="","",SUM(COUNTIF(U35,U$3),COUNTIF(W35,W$3)))</f>
        <v>1</v>
      </c>
    </row>
    <row r="36" spans="1:25" ht="20.25" customHeight="1">
      <c r="A36" s="92"/>
      <c r="B36" s="92">
        <v>28</v>
      </c>
      <c r="C36" s="105">
        <v>118</v>
      </c>
      <c r="D36" s="175" t="s">
        <v>54</v>
      </c>
      <c r="E36" s="112" t="s">
        <v>90</v>
      </c>
      <c r="F36" s="96">
        <f>IF(I36="","",T36+Y36)</f>
        <v>8</v>
      </c>
      <c r="G36" s="97">
        <f>V36+X36</f>
        <v>15</v>
      </c>
      <c r="H36" s="98"/>
      <c r="I36" s="99" t="s">
        <v>255</v>
      </c>
      <c r="J36" s="100" t="s">
        <v>256</v>
      </c>
      <c r="K36" s="100" t="s">
        <v>255</v>
      </c>
      <c r="L36" s="100" t="s">
        <v>256</v>
      </c>
      <c r="M36" s="100" t="s">
        <v>255</v>
      </c>
      <c r="N36" s="100" t="s">
        <v>259</v>
      </c>
      <c r="O36" s="100" t="s">
        <v>259</v>
      </c>
      <c r="P36" s="100" t="s">
        <v>256</v>
      </c>
      <c r="Q36" s="100" t="s">
        <v>256</v>
      </c>
      <c r="R36" s="100" t="s">
        <v>259</v>
      </c>
      <c r="S36" s="100" t="s">
        <v>256</v>
      </c>
      <c r="T36" s="101">
        <f>SUM(COUNTIF(I36,I$3),COUNTIF(J36,J$3),COUNTIF(K36,K$3),COUNTIF(L36,L$3),COUNTIF(M36,M$3),COUNTIF(N36,N$3),COUNTIF(O36,O$3),COUNTIF(P36,P$3),COUNTIF(Q36,Q$3),COUNTIF(R36,R$3),COUNTIF(S36,S$3))</f>
        <v>7</v>
      </c>
      <c r="U36" s="102" t="s">
        <v>255</v>
      </c>
      <c r="V36" s="103">
        <v>15</v>
      </c>
      <c r="W36" s="92"/>
      <c r="X36" s="103"/>
      <c r="Y36" s="104">
        <f>IF(U36="","",SUM(COUNTIF(U36,U$3),COUNTIF(W36,W$3)))</f>
        <v>1</v>
      </c>
    </row>
    <row r="37" spans="1:25" ht="20.25" customHeight="1">
      <c r="A37" s="92"/>
      <c r="B37" s="92"/>
      <c r="C37" s="93"/>
      <c r="D37" s="94"/>
      <c r="E37" s="95"/>
      <c r="F37" s="164">
        <f>SUM(F34:F36)</f>
        <v>24</v>
      </c>
      <c r="G37" s="164">
        <f>SUM(G34:G36)</f>
        <v>37</v>
      </c>
      <c r="H37" s="98"/>
      <c r="I37" s="99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1"/>
      <c r="U37" s="102"/>
      <c r="V37" s="103"/>
      <c r="W37" s="92"/>
      <c r="X37" s="103"/>
      <c r="Y37" s="104"/>
    </row>
    <row r="38" spans="1:25" ht="20.25" customHeight="1">
      <c r="A38" s="92"/>
      <c r="B38" s="92"/>
      <c r="C38" s="93"/>
      <c r="D38" s="94"/>
      <c r="E38" s="95"/>
      <c r="F38" s="96"/>
      <c r="G38" s="97"/>
      <c r="H38" s="98"/>
      <c r="I38" s="99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1"/>
      <c r="U38" s="102"/>
      <c r="V38" s="103"/>
      <c r="W38" s="92"/>
      <c r="X38" s="103"/>
      <c r="Y38" s="104"/>
    </row>
    <row r="39" spans="1:25" ht="20.25" customHeight="1">
      <c r="A39" s="92">
        <v>7</v>
      </c>
      <c r="B39" s="92">
        <v>5</v>
      </c>
      <c r="C39" s="105">
        <v>127</v>
      </c>
      <c r="D39" s="171" t="s">
        <v>63</v>
      </c>
      <c r="E39" s="106" t="s">
        <v>91</v>
      </c>
      <c r="F39" s="96">
        <f>IF(I39="","",T39+Y39)</f>
        <v>10</v>
      </c>
      <c r="G39" s="97">
        <f>V39+X39</f>
        <v>13</v>
      </c>
      <c r="H39" s="98"/>
      <c r="I39" s="99" t="s">
        <v>250</v>
      </c>
      <c r="J39" s="100" t="s">
        <v>251</v>
      </c>
      <c r="K39" s="100" t="s">
        <v>252</v>
      </c>
      <c r="L39" s="100" t="s">
        <v>251</v>
      </c>
      <c r="M39" s="100" t="s">
        <v>251</v>
      </c>
      <c r="N39" s="100" t="s">
        <v>253</v>
      </c>
      <c r="O39" s="100" t="s">
        <v>254</v>
      </c>
      <c r="P39" s="100" t="s">
        <v>251</v>
      </c>
      <c r="Q39" s="100" t="s">
        <v>251</v>
      </c>
      <c r="R39" s="100" t="s">
        <v>251</v>
      </c>
      <c r="S39" s="100" t="s">
        <v>254</v>
      </c>
      <c r="T39" s="101">
        <f>SUM(COUNTIF(I39,I$3),COUNTIF(J39,J$3),COUNTIF(K39,K$3),COUNTIF(L39,L$3),COUNTIF(M39,M$3),COUNTIF(N39,N$3),COUNTIF(O39,O$3),COUNTIF(P39,P$3),COUNTIF(Q39,Q$3),COUNTIF(R39,R$3),COUNTIF(S39,S$3))</f>
        <v>9</v>
      </c>
      <c r="U39" s="102" t="s">
        <v>250</v>
      </c>
      <c r="V39" s="103">
        <v>13</v>
      </c>
      <c r="W39" s="92"/>
      <c r="X39" s="103"/>
      <c r="Y39" s="104">
        <f>IF(U39="","",SUM(COUNTIF(U39,U$3),COUNTIF(W39,W$3)))</f>
        <v>1</v>
      </c>
    </row>
    <row r="40" spans="1:25" ht="20.25" customHeight="1">
      <c r="A40" s="92"/>
      <c r="B40" s="92">
        <v>30</v>
      </c>
      <c r="C40" s="105">
        <v>128</v>
      </c>
      <c r="D40" s="171" t="s">
        <v>64</v>
      </c>
      <c r="E40" s="106" t="s">
        <v>91</v>
      </c>
      <c r="F40" s="96">
        <f>IF(I40="","",T40+Y40)</f>
        <v>8</v>
      </c>
      <c r="G40" s="97">
        <f>V40+X40</f>
        <v>20</v>
      </c>
      <c r="H40" s="98"/>
      <c r="I40" s="99" t="s">
        <v>251</v>
      </c>
      <c r="J40" s="100" t="s">
        <v>253</v>
      </c>
      <c r="K40" s="100" t="s">
        <v>250</v>
      </c>
      <c r="L40" s="100" t="s">
        <v>251</v>
      </c>
      <c r="M40" s="100" t="s">
        <v>252</v>
      </c>
      <c r="N40" s="100" t="s">
        <v>253</v>
      </c>
      <c r="O40" s="100" t="s">
        <v>254</v>
      </c>
      <c r="P40" s="100" t="s">
        <v>253</v>
      </c>
      <c r="Q40" s="100" t="s">
        <v>251</v>
      </c>
      <c r="R40" s="100" t="s">
        <v>253</v>
      </c>
      <c r="S40" s="100" t="s">
        <v>254</v>
      </c>
      <c r="T40" s="101">
        <f>SUM(COUNTIF(I40,I$3),COUNTIF(J40,J$3),COUNTIF(K40,K$3),COUNTIF(L40,L$3),COUNTIF(M40,M$3),COUNTIF(N40,N$3),COUNTIF(O40,O$3),COUNTIF(P40,P$3),COUNTIF(Q40,Q$3),COUNTIF(R40,R$3),COUNTIF(S40,S$3))</f>
        <v>7</v>
      </c>
      <c r="U40" s="102" t="s">
        <v>250</v>
      </c>
      <c r="V40" s="103">
        <v>20</v>
      </c>
      <c r="W40" s="92"/>
      <c r="X40" s="103"/>
      <c r="Y40" s="104">
        <f>IF(U40="","",SUM(COUNTIF(U40,U$3),COUNTIF(W40,W$3)))</f>
        <v>1</v>
      </c>
    </row>
    <row r="41" spans="1:25" ht="20.25" customHeight="1">
      <c r="A41" s="92"/>
      <c r="B41" s="92">
        <v>55</v>
      </c>
      <c r="C41" s="105">
        <v>129</v>
      </c>
      <c r="D41" s="171" t="s">
        <v>65</v>
      </c>
      <c r="E41" s="106" t="s">
        <v>91</v>
      </c>
      <c r="F41" s="96">
        <f>IF(I41="","",T41+Y41)</f>
        <v>6</v>
      </c>
      <c r="G41" s="97">
        <f>V41+X41</f>
        <v>19</v>
      </c>
      <c r="H41" s="98"/>
      <c r="I41" s="99" t="s">
        <v>250</v>
      </c>
      <c r="J41" s="100" t="s">
        <v>253</v>
      </c>
      <c r="K41" s="100" t="s">
        <v>252</v>
      </c>
      <c r="L41" s="100" t="s">
        <v>250</v>
      </c>
      <c r="M41" s="100" t="s">
        <v>252</v>
      </c>
      <c r="N41" s="100" t="s">
        <v>253</v>
      </c>
      <c r="O41" s="100" t="s">
        <v>253</v>
      </c>
      <c r="P41" s="100" t="s">
        <v>296</v>
      </c>
      <c r="Q41" s="100" t="s">
        <v>251</v>
      </c>
      <c r="R41" s="100" t="s">
        <v>251</v>
      </c>
      <c r="S41" s="100" t="s">
        <v>251</v>
      </c>
      <c r="T41" s="101">
        <f>SUM(COUNTIF(I41,I$3),COUNTIF(J41,J$3),COUNTIF(K41,K$3),COUNTIF(L41,L$3),COUNTIF(M41,M$3),COUNTIF(N41,N$3),COUNTIF(O41,O$3),COUNTIF(P41,P$3),COUNTIF(Q41,Q$3),COUNTIF(R41,R$3),COUNTIF(S41,S$3))</f>
        <v>5</v>
      </c>
      <c r="U41" s="102" t="s">
        <v>250</v>
      </c>
      <c r="V41" s="103">
        <v>19</v>
      </c>
      <c r="W41" s="92"/>
      <c r="X41" s="103"/>
      <c r="Y41" s="104">
        <f>IF(U41="","",SUM(COUNTIF(U41,U$3),COUNTIF(W41,W$3)))</f>
        <v>1</v>
      </c>
    </row>
    <row r="42" spans="1:25" ht="20.25" customHeight="1">
      <c r="A42" s="92"/>
      <c r="B42" s="92"/>
      <c r="C42" s="93"/>
      <c r="D42" s="94"/>
      <c r="E42" s="95"/>
      <c r="F42" s="164">
        <f>SUM(F39:F41)</f>
        <v>24</v>
      </c>
      <c r="G42" s="164">
        <f>SUM(G39:G41)</f>
        <v>52</v>
      </c>
      <c r="H42" s="98"/>
      <c r="I42" s="99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1"/>
      <c r="U42" s="102"/>
      <c r="V42" s="103"/>
      <c r="W42" s="92"/>
      <c r="X42" s="103"/>
      <c r="Y42" s="104"/>
    </row>
    <row r="43" spans="1:25" ht="20.25" customHeight="1">
      <c r="A43" s="92"/>
      <c r="B43" s="92"/>
      <c r="C43" s="93"/>
      <c r="D43" s="94"/>
      <c r="E43" s="95"/>
      <c r="F43" s="96"/>
      <c r="G43" s="97"/>
      <c r="H43" s="98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102"/>
      <c r="V43" s="103"/>
      <c r="W43" s="92"/>
      <c r="X43" s="103"/>
      <c r="Y43" s="104"/>
    </row>
    <row r="44" spans="1:25" ht="20.25" customHeight="1">
      <c r="A44" s="92">
        <v>8</v>
      </c>
      <c r="B44" s="92">
        <v>31</v>
      </c>
      <c r="C44" s="105">
        <v>108</v>
      </c>
      <c r="D44" s="176" t="s">
        <v>44</v>
      </c>
      <c r="E44" s="109" t="s">
        <v>87</v>
      </c>
      <c r="F44" s="96">
        <f>IF(I44="","",T44+Y44)</f>
        <v>8</v>
      </c>
      <c r="G44" s="97">
        <f>V44+X44</f>
        <v>32</v>
      </c>
      <c r="H44" s="98"/>
      <c r="I44" s="99" t="s">
        <v>265</v>
      </c>
      <c r="J44" s="100" t="s">
        <v>266</v>
      </c>
      <c r="K44" s="100" t="s">
        <v>265</v>
      </c>
      <c r="L44" s="100" t="s">
        <v>266</v>
      </c>
      <c r="M44" s="100" t="s">
        <v>266</v>
      </c>
      <c r="N44" s="100" t="s">
        <v>268</v>
      </c>
      <c r="O44" s="100" t="s">
        <v>266</v>
      </c>
      <c r="P44" s="100" t="s">
        <v>268</v>
      </c>
      <c r="Q44" s="100" t="s">
        <v>266</v>
      </c>
      <c r="R44" s="100" t="s">
        <v>266</v>
      </c>
      <c r="S44" s="100" t="s">
        <v>265</v>
      </c>
      <c r="T44" s="101">
        <f>SUM(COUNTIF(I44,I$3),COUNTIF(J44,J$3),COUNTIF(K44,K$3),COUNTIF(L44,L$3),COUNTIF(M44,M$3),COUNTIF(N44,N$3),COUNTIF(O44,O$3),COUNTIF(P44,P$3),COUNTIF(Q44,Q$3),COUNTIF(R44,R$3),COUNTIF(S44,S$3))</f>
        <v>7</v>
      </c>
      <c r="U44" s="102" t="s">
        <v>265</v>
      </c>
      <c r="V44" s="103">
        <v>32</v>
      </c>
      <c r="W44" s="92"/>
      <c r="X44" s="103"/>
      <c r="Y44" s="104">
        <f>IF(U44="","",SUM(COUNTIF(U44,U$3),COUNTIF(W44,W$3)))</f>
        <v>1</v>
      </c>
    </row>
    <row r="45" spans="1:26" ht="20.25" customHeight="1">
      <c r="A45" s="92"/>
      <c r="B45" s="92">
        <v>42</v>
      </c>
      <c r="C45" s="105">
        <v>104</v>
      </c>
      <c r="D45" s="176" t="s">
        <v>40</v>
      </c>
      <c r="E45" s="109" t="s">
        <v>87</v>
      </c>
      <c r="F45" s="96">
        <f>IF(I45="","",T45+Y45)-1</f>
        <v>7</v>
      </c>
      <c r="G45" s="97">
        <f>V45+X45</f>
        <v>28</v>
      </c>
      <c r="H45" s="98"/>
      <c r="I45" s="99" t="s">
        <v>265</v>
      </c>
      <c r="J45" s="100" t="s">
        <v>266</v>
      </c>
      <c r="K45" s="100" t="s">
        <v>265</v>
      </c>
      <c r="L45" s="100" t="s">
        <v>266</v>
      </c>
      <c r="M45" s="100" t="s">
        <v>284</v>
      </c>
      <c r="N45" s="100" t="s">
        <v>268</v>
      </c>
      <c r="O45" s="100" t="s">
        <v>266</v>
      </c>
      <c r="P45" s="100" t="s">
        <v>268</v>
      </c>
      <c r="Q45" s="100" t="s">
        <v>266</v>
      </c>
      <c r="R45" s="100" t="s">
        <v>267</v>
      </c>
      <c r="S45" s="100" t="s">
        <v>269</v>
      </c>
      <c r="T45" s="101">
        <f>SUM(COUNTIF(I45,I$3),COUNTIF(J45,J$3),COUNTIF(K45,K$3),COUNTIF(L45,L$3),COUNTIF(M45,M$3),COUNTIF(N45,N$3),COUNTIF(O45,O$3),COUNTIF(P45,P$3),COUNTIF(Q45,Q$3),COUNTIF(R45,R$3),COUNTIF(S45,S$3))</f>
        <v>7</v>
      </c>
      <c r="U45" s="102" t="s">
        <v>265</v>
      </c>
      <c r="V45" s="103">
        <v>28</v>
      </c>
      <c r="W45" s="92"/>
      <c r="X45" s="103"/>
      <c r="Y45" s="104">
        <f>IF(U45="","",SUM(COUNTIF(U45,U$3),COUNTIF(W45,W$3)))</f>
        <v>1</v>
      </c>
      <c r="Z45" s="58" t="s">
        <v>208</v>
      </c>
    </row>
    <row r="46" spans="1:25" ht="20.25" customHeight="1">
      <c r="A46" s="92"/>
      <c r="B46" s="92">
        <v>46</v>
      </c>
      <c r="C46" s="105">
        <v>106</v>
      </c>
      <c r="D46" s="176" t="s">
        <v>42</v>
      </c>
      <c r="E46" s="114" t="s">
        <v>87</v>
      </c>
      <c r="F46" s="96">
        <f>IF(I46="","",T46+Y46)</f>
        <v>7</v>
      </c>
      <c r="G46" s="97">
        <f>V46+X46</f>
        <v>72</v>
      </c>
      <c r="H46" s="98"/>
      <c r="I46" s="99" t="s">
        <v>265</v>
      </c>
      <c r="J46" s="100" t="s">
        <v>266</v>
      </c>
      <c r="K46" s="100" t="s">
        <v>284</v>
      </c>
      <c r="L46" s="100" t="s">
        <v>266</v>
      </c>
      <c r="M46" s="100" t="s">
        <v>266</v>
      </c>
      <c r="N46" s="100" t="s">
        <v>268</v>
      </c>
      <c r="O46" s="100" t="s">
        <v>269</v>
      </c>
      <c r="P46" s="100" t="s">
        <v>284</v>
      </c>
      <c r="Q46" s="100" t="s">
        <v>266</v>
      </c>
      <c r="R46" s="100" t="s">
        <v>266</v>
      </c>
      <c r="S46" s="100" t="s">
        <v>284</v>
      </c>
      <c r="T46" s="101">
        <f>SUM(COUNTIF(I46,I$3),COUNTIF(J46,J$3),COUNTIF(K46,K$3),COUNTIF(L46,L$3),COUNTIF(M46,M$3),COUNTIF(N46,N$3),COUNTIF(O46,O$3),COUNTIF(P46,P$3),COUNTIF(Q46,Q$3),COUNTIF(R46,R$3),COUNTIF(S46,S$3))</f>
        <v>7</v>
      </c>
      <c r="U46" s="102" t="s">
        <v>268</v>
      </c>
      <c r="V46" s="103">
        <v>72</v>
      </c>
      <c r="W46" s="92"/>
      <c r="X46" s="103"/>
      <c r="Y46" s="104">
        <f>IF(U46="","",SUM(COUNTIF(U46,U$3),COUNTIF(W46,W$3)))</f>
        <v>0</v>
      </c>
    </row>
    <row r="47" spans="1:25" ht="20.25" customHeight="1">
      <c r="A47" s="92"/>
      <c r="B47" s="92"/>
      <c r="C47" s="93"/>
      <c r="D47" s="94"/>
      <c r="E47" s="95"/>
      <c r="F47" s="164">
        <f>SUM(F44:F46)</f>
        <v>22</v>
      </c>
      <c r="G47" s="164">
        <f>SUM(G44:G46)</f>
        <v>132</v>
      </c>
      <c r="H47" s="98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1"/>
      <c r="U47" s="102"/>
      <c r="V47" s="103"/>
      <c r="W47" s="92"/>
      <c r="X47" s="103"/>
      <c r="Y47" s="104"/>
    </row>
    <row r="48" spans="1:25" ht="20.25" customHeight="1">
      <c r="A48" s="92"/>
      <c r="B48" s="92"/>
      <c r="C48" s="93"/>
      <c r="D48" s="94"/>
      <c r="E48" s="95"/>
      <c r="F48" s="96"/>
      <c r="G48" s="97"/>
      <c r="H48" s="98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1"/>
      <c r="U48" s="102"/>
      <c r="V48" s="103"/>
      <c r="W48" s="92"/>
      <c r="X48" s="103"/>
      <c r="Y48" s="104"/>
    </row>
    <row r="49" spans="1:25" ht="20.25" customHeight="1">
      <c r="A49" s="92">
        <v>9</v>
      </c>
      <c r="B49" s="92">
        <v>14</v>
      </c>
      <c r="C49" s="105">
        <v>114</v>
      </c>
      <c r="D49" s="176" t="s">
        <v>50</v>
      </c>
      <c r="E49" s="109" t="s">
        <v>88</v>
      </c>
      <c r="F49" s="96">
        <f>IF(I49="","",T49+Y49)</f>
        <v>9</v>
      </c>
      <c r="G49" s="97">
        <f>V49+X49</f>
        <v>18</v>
      </c>
      <c r="H49" s="98"/>
      <c r="I49" s="99" t="s">
        <v>261</v>
      </c>
      <c r="J49" s="100" t="s">
        <v>262</v>
      </c>
      <c r="K49" s="100" t="s">
        <v>261</v>
      </c>
      <c r="L49" s="100" t="s">
        <v>262</v>
      </c>
      <c r="M49" s="100" t="s">
        <v>263</v>
      </c>
      <c r="N49" s="100" t="s">
        <v>264</v>
      </c>
      <c r="O49" s="100" t="s">
        <v>262</v>
      </c>
      <c r="P49" s="100" t="s">
        <v>264</v>
      </c>
      <c r="Q49" s="100" t="s">
        <v>262</v>
      </c>
      <c r="R49" s="100" t="s">
        <v>262</v>
      </c>
      <c r="S49" s="100" t="s">
        <v>262</v>
      </c>
      <c r="T49" s="101">
        <f>SUM(COUNTIF(I49,I$3),COUNTIF(J49,J$3),COUNTIF(K49,K$3),COUNTIF(L49,L$3),COUNTIF(M49,M$3),COUNTIF(N49,N$3),COUNTIF(O49,O$3),COUNTIF(P49,P$3),COUNTIF(Q49,Q$3),COUNTIF(R49,R$3),COUNTIF(S49,S$3))</f>
        <v>8</v>
      </c>
      <c r="U49" s="102" t="s">
        <v>261</v>
      </c>
      <c r="V49" s="103">
        <v>18</v>
      </c>
      <c r="W49" s="92"/>
      <c r="X49" s="103"/>
      <c r="Y49" s="104">
        <f>IF(U49="","",SUM(COUNTIF(U49,U$3),COUNTIF(W49,W$3)))</f>
        <v>1</v>
      </c>
    </row>
    <row r="50" spans="1:25" ht="20.25" customHeight="1">
      <c r="A50" s="92"/>
      <c r="B50" s="92">
        <v>19</v>
      </c>
      <c r="C50" s="105">
        <v>113</v>
      </c>
      <c r="D50" s="176" t="s">
        <v>49</v>
      </c>
      <c r="E50" s="114" t="s">
        <v>88</v>
      </c>
      <c r="F50" s="96">
        <f>IF(I50="","",T50+Y50)</f>
        <v>9</v>
      </c>
      <c r="G50" s="97">
        <f>V50+X50</f>
        <v>44</v>
      </c>
      <c r="H50" s="98"/>
      <c r="I50" s="99" t="s">
        <v>261</v>
      </c>
      <c r="J50" s="100" t="s">
        <v>262</v>
      </c>
      <c r="K50" s="100" t="s">
        <v>261</v>
      </c>
      <c r="L50" s="100" t="s">
        <v>270</v>
      </c>
      <c r="M50" s="100" t="s">
        <v>262</v>
      </c>
      <c r="N50" s="100" t="s">
        <v>264</v>
      </c>
      <c r="O50" s="100" t="s">
        <v>270</v>
      </c>
      <c r="P50" s="100" t="s">
        <v>262</v>
      </c>
      <c r="Q50" s="100" t="s">
        <v>262</v>
      </c>
      <c r="R50" s="100" t="s">
        <v>264</v>
      </c>
      <c r="S50" s="100" t="s">
        <v>270</v>
      </c>
      <c r="T50" s="101">
        <f>SUM(COUNTIF(I50,I$3),COUNTIF(J50,J$3),COUNTIF(K50,K$3),COUNTIF(L50,L$3),COUNTIF(M50,M$3),COUNTIF(N50,N$3),COUNTIF(O50,O$3),COUNTIF(P50,P$3),COUNTIF(Q50,Q$3),COUNTIF(R50,R$3),COUNTIF(S50,S$3))</f>
        <v>8</v>
      </c>
      <c r="U50" s="102" t="s">
        <v>261</v>
      </c>
      <c r="V50" s="103">
        <v>44</v>
      </c>
      <c r="W50" s="92"/>
      <c r="X50" s="103"/>
      <c r="Y50" s="104">
        <f>IF(U50="","",SUM(COUNTIF(U50,U$3),COUNTIF(W50,W$3)))</f>
        <v>1</v>
      </c>
    </row>
    <row r="51" spans="1:25" ht="20.25" customHeight="1">
      <c r="A51" s="92"/>
      <c r="B51" s="92">
        <v>83</v>
      </c>
      <c r="C51" s="105">
        <v>112</v>
      </c>
      <c r="D51" s="176" t="s">
        <v>48</v>
      </c>
      <c r="E51" s="109" t="s">
        <v>88</v>
      </c>
      <c r="F51" s="96">
        <f>IF(I51="","",T51+Y51)</f>
        <v>4</v>
      </c>
      <c r="G51" s="97">
        <f>V51+X51</f>
        <v>78</v>
      </c>
      <c r="H51" s="98"/>
      <c r="I51" s="99" t="s">
        <v>264</v>
      </c>
      <c r="J51" s="100" t="s">
        <v>262</v>
      </c>
      <c r="K51" s="100" t="s">
        <v>262</v>
      </c>
      <c r="L51" s="100" t="s">
        <v>263</v>
      </c>
      <c r="M51" s="100" t="s">
        <v>264</v>
      </c>
      <c r="N51" s="100" t="s">
        <v>264</v>
      </c>
      <c r="O51" s="100" t="s">
        <v>264</v>
      </c>
      <c r="P51" s="100" t="s">
        <v>262</v>
      </c>
      <c r="Q51" s="100" t="s">
        <v>263</v>
      </c>
      <c r="R51" s="100" t="s">
        <v>262</v>
      </c>
      <c r="S51" s="100" t="s">
        <v>262</v>
      </c>
      <c r="T51" s="101">
        <f>SUM(COUNTIF(I51,I$3),COUNTIF(J51,J$3),COUNTIF(K51,K$3),COUNTIF(L51,L$3),COUNTIF(M51,M$3),COUNTIF(N51,N$3),COUNTIF(O51,O$3),COUNTIF(P51,P$3),COUNTIF(Q51,Q$3),COUNTIF(R51,R$3),COUNTIF(S51,S$3))</f>
        <v>4</v>
      </c>
      <c r="U51" s="102" t="s">
        <v>264</v>
      </c>
      <c r="V51" s="103">
        <v>78</v>
      </c>
      <c r="W51" s="92"/>
      <c r="X51" s="103"/>
      <c r="Y51" s="104">
        <f>IF(U51="","",SUM(COUNTIF(U51,U$3),COUNTIF(W51,W$3)))</f>
        <v>0</v>
      </c>
    </row>
    <row r="52" spans="1:25" ht="20.25" customHeight="1">
      <c r="A52" s="92"/>
      <c r="B52" s="92"/>
      <c r="C52" s="93"/>
      <c r="D52" s="94"/>
      <c r="E52" s="95"/>
      <c r="F52" s="164">
        <f>SUM(F49:F51)</f>
        <v>22</v>
      </c>
      <c r="G52" s="164">
        <f>SUM(G49:G51)</f>
        <v>140</v>
      </c>
      <c r="H52" s="98"/>
      <c r="I52" s="99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1"/>
      <c r="U52" s="102"/>
      <c r="V52" s="103"/>
      <c r="W52" s="92"/>
      <c r="X52" s="103"/>
      <c r="Y52" s="104"/>
    </row>
    <row r="53" spans="1:25" ht="20.25" customHeight="1">
      <c r="A53" s="92"/>
      <c r="B53" s="92"/>
      <c r="C53" s="93"/>
      <c r="D53" s="94"/>
      <c r="E53" s="95"/>
      <c r="F53" s="96"/>
      <c r="G53" s="97"/>
      <c r="H53" s="98"/>
      <c r="I53" s="99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102"/>
      <c r="V53" s="103"/>
      <c r="W53" s="92"/>
      <c r="X53" s="103"/>
      <c r="Y53" s="104"/>
    </row>
    <row r="54" spans="1:25" ht="20.25" customHeight="1">
      <c r="A54" s="92" t="s">
        <v>304</v>
      </c>
      <c r="B54" s="92">
        <v>23</v>
      </c>
      <c r="C54" s="93">
        <v>161</v>
      </c>
      <c r="D54" s="108" t="s">
        <v>104</v>
      </c>
      <c r="E54" s="95" t="s">
        <v>276</v>
      </c>
      <c r="F54" s="96">
        <f>IF(I54="","",T54+Y54)</f>
        <v>9</v>
      </c>
      <c r="G54" s="97">
        <f>V54+X54</f>
        <v>112</v>
      </c>
      <c r="H54" s="98"/>
      <c r="I54" s="99" t="s">
        <v>277</v>
      </c>
      <c r="J54" s="100" t="s">
        <v>278</v>
      </c>
      <c r="K54" s="100" t="s">
        <v>279</v>
      </c>
      <c r="L54" s="100" t="s">
        <v>278</v>
      </c>
      <c r="M54" s="100" t="s">
        <v>280</v>
      </c>
      <c r="N54" s="100" t="s">
        <v>281</v>
      </c>
      <c r="O54" s="100" t="s">
        <v>282</v>
      </c>
      <c r="P54" s="100" t="s">
        <v>281</v>
      </c>
      <c r="Q54" s="100" t="s">
        <v>278</v>
      </c>
      <c r="R54" s="100" t="s">
        <v>278</v>
      </c>
      <c r="S54" s="100" t="s">
        <v>282</v>
      </c>
      <c r="T54" s="101">
        <f>SUM(COUNTIF(I54,I$3),COUNTIF(J54,J$3),COUNTIF(K54,K$3),COUNTIF(L54,L$3),COUNTIF(M54,M$3),COUNTIF(N54,N$3),COUNTIF(O54,O$3),COUNTIF(P54,P$3),COUNTIF(Q54,Q$3),COUNTIF(R54,R$3),COUNTIF(S54,S$3))</f>
        <v>9</v>
      </c>
      <c r="U54" s="102" t="s">
        <v>281</v>
      </c>
      <c r="V54" s="103">
        <v>112</v>
      </c>
      <c r="W54" s="92"/>
      <c r="X54" s="103"/>
      <c r="Y54" s="104">
        <f>IF(U54="","",SUM(COUNTIF(U54,U$3),COUNTIF(W54,W$3)))</f>
        <v>0</v>
      </c>
    </row>
    <row r="55" spans="1:25" ht="20.25" customHeight="1">
      <c r="A55" s="92"/>
      <c r="B55" s="92">
        <v>52</v>
      </c>
      <c r="C55" s="93">
        <v>159</v>
      </c>
      <c r="D55" s="108" t="s">
        <v>102</v>
      </c>
      <c r="E55" s="95" t="s">
        <v>289</v>
      </c>
      <c r="F55" s="96">
        <f>IF(I55="","",T55+Y55)</f>
        <v>7</v>
      </c>
      <c r="G55" s="97">
        <f>V55+X55</f>
        <v>109</v>
      </c>
      <c r="H55" s="98"/>
      <c r="I55" s="99" t="s">
        <v>290</v>
      </c>
      <c r="J55" s="100" t="s">
        <v>291</v>
      </c>
      <c r="K55" s="100" t="s">
        <v>292</v>
      </c>
      <c r="L55" s="100" t="s">
        <v>291</v>
      </c>
      <c r="M55" s="100" t="s">
        <v>293</v>
      </c>
      <c r="N55" s="100" t="s">
        <v>293</v>
      </c>
      <c r="O55" s="100" t="s">
        <v>291</v>
      </c>
      <c r="P55" s="100" t="s">
        <v>292</v>
      </c>
      <c r="Q55" s="100" t="s">
        <v>291</v>
      </c>
      <c r="R55" s="100" t="s">
        <v>291</v>
      </c>
      <c r="S55" s="100" t="s">
        <v>294</v>
      </c>
      <c r="T55" s="101">
        <f>SUM(COUNTIF(I55,I$3),COUNTIF(J55,J$3),COUNTIF(K55,K$3),COUNTIF(L55,L$3),COUNTIF(M55,M$3),COUNTIF(N55,N$3),COUNTIF(O55,O$3),COUNTIF(P55,P$3),COUNTIF(Q55,Q$3),COUNTIF(R55,R$3),COUNTIF(S55,S$3))</f>
        <v>7</v>
      </c>
      <c r="U55" s="102" t="s">
        <v>295</v>
      </c>
      <c r="V55" s="103">
        <v>109</v>
      </c>
      <c r="W55" s="92"/>
      <c r="X55" s="103"/>
      <c r="Y55" s="104">
        <f>IF(U55="","",SUM(COUNTIF(U55,U$3),COUNTIF(W55,W$3)))</f>
        <v>0</v>
      </c>
    </row>
    <row r="56" spans="1:25" ht="20.25" customHeight="1">
      <c r="A56" s="92"/>
      <c r="B56" s="92">
        <v>79</v>
      </c>
      <c r="C56" s="93"/>
      <c r="D56" s="94" t="s">
        <v>176</v>
      </c>
      <c r="E56" s="95" t="s">
        <v>297</v>
      </c>
      <c r="F56" s="96">
        <f>IF(I56="","",T56+Y56)</f>
        <v>4</v>
      </c>
      <c r="G56" s="97">
        <f>V56+X56</f>
        <v>68</v>
      </c>
      <c r="H56" s="98"/>
      <c r="I56" s="99" t="s">
        <v>298</v>
      </c>
      <c r="J56" s="100" t="s">
        <v>299</v>
      </c>
      <c r="K56" s="100" t="s">
        <v>300</v>
      </c>
      <c r="L56" s="100" t="s">
        <v>299</v>
      </c>
      <c r="M56" s="100" t="s">
        <v>301</v>
      </c>
      <c r="N56" s="100" t="s">
        <v>298</v>
      </c>
      <c r="O56" s="100" t="s">
        <v>298</v>
      </c>
      <c r="P56" s="100" t="s">
        <v>302</v>
      </c>
      <c r="Q56" s="100" t="s">
        <v>299</v>
      </c>
      <c r="R56" s="100" t="s">
        <v>298</v>
      </c>
      <c r="S56" s="100" t="s">
        <v>299</v>
      </c>
      <c r="T56" s="101">
        <f>SUM(COUNTIF(I56,I$3),COUNTIF(J56,J$3),COUNTIF(K56,K$3),COUNTIF(L56,L$3),COUNTIF(M56,M$3),COUNTIF(N56,N$3),COUNTIF(O56,O$3),COUNTIF(P56,P$3),COUNTIF(Q56,Q$3),COUNTIF(R56,R$3),COUNTIF(S56,S$3))</f>
        <v>4</v>
      </c>
      <c r="U56" s="102" t="s">
        <v>298</v>
      </c>
      <c r="V56" s="103">
        <v>68</v>
      </c>
      <c r="W56" s="92"/>
      <c r="X56" s="103"/>
      <c r="Y56" s="104">
        <f>IF(U56="","",SUM(COUNTIF(U56,U$3),COUNTIF(W56,W$3)))</f>
        <v>0</v>
      </c>
    </row>
    <row r="57" spans="1:25" ht="20.25" customHeight="1">
      <c r="A57" s="92"/>
      <c r="B57" s="92"/>
      <c r="C57" s="93"/>
      <c r="D57" s="94"/>
      <c r="E57" s="95"/>
      <c r="F57" s="164">
        <f>SUM(F54:F56)</f>
        <v>20</v>
      </c>
      <c r="G57" s="164">
        <f>SUM(G54:G56)</f>
        <v>289</v>
      </c>
      <c r="H57" s="98"/>
      <c r="I57" s="99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  <c r="U57" s="102"/>
      <c r="V57" s="103"/>
      <c r="W57" s="92"/>
      <c r="X57" s="103"/>
      <c r="Y57" s="104"/>
    </row>
    <row r="58" spans="1:25" ht="20.25" customHeight="1">
      <c r="A58" s="92"/>
      <c r="B58" s="92"/>
      <c r="C58" s="93"/>
      <c r="D58" s="94"/>
      <c r="E58" s="95"/>
      <c r="F58" s="96"/>
      <c r="G58" s="97"/>
      <c r="H58" s="98"/>
      <c r="I58" s="99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1"/>
      <c r="U58" s="102"/>
      <c r="V58" s="103"/>
      <c r="W58" s="92"/>
      <c r="X58" s="103"/>
      <c r="Y58" s="104"/>
    </row>
    <row r="59" spans="1:25" ht="20.25" customHeight="1">
      <c r="A59" s="92">
        <v>10</v>
      </c>
      <c r="B59" s="92">
        <v>61</v>
      </c>
      <c r="C59" s="105"/>
      <c r="D59" s="94" t="s">
        <v>169</v>
      </c>
      <c r="E59" s="110" t="s">
        <v>89</v>
      </c>
      <c r="F59" s="96">
        <f>IF(I59="","",T59+Y59)</f>
        <v>6</v>
      </c>
      <c r="G59" s="97">
        <f>V59+X59</f>
        <v>73</v>
      </c>
      <c r="H59" s="98"/>
      <c r="I59" s="99" t="s">
        <v>256</v>
      </c>
      <c r="J59" s="100" t="s">
        <v>256</v>
      </c>
      <c r="K59" s="100" t="s">
        <v>255</v>
      </c>
      <c r="L59" s="100" t="s">
        <v>256</v>
      </c>
      <c r="M59" s="100" t="s">
        <v>259</v>
      </c>
      <c r="N59" s="100" t="s">
        <v>259</v>
      </c>
      <c r="O59" s="100" t="s">
        <v>256</v>
      </c>
      <c r="P59" s="100" t="s">
        <v>258</v>
      </c>
      <c r="Q59" s="100" t="s">
        <v>256</v>
      </c>
      <c r="R59" s="100" t="s">
        <v>256</v>
      </c>
      <c r="S59" s="100" t="s">
        <v>258</v>
      </c>
      <c r="T59" s="101">
        <f>SUM(COUNTIF(I59,I$3),COUNTIF(J59,J$3),COUNTIF(K59,K$3),COUNTIF(L59,L$3),COUNTIF(M59,M$3),COUNTIF(N59,N$3),COUNTIF(O59,O$3),COUNTIF(P59,P$3),COUNTIF(Q59,Q$3),COUNTIF(R59,R$3),COUNTIF(S59,S$3))</f>
        <v>6</v>
      </c>
      <c r="U59" s="102" t="s">
        <v>256</v>
      </c>
      <c r="V59" s="103">
        <v>73</v>
      </c>
      <c r="W59" s="92"/>
      <c r="X59" s="103"/>
      <c r="Y59" s="104">
        <f>IF(U59="","",SUM(COUNTIF(U59,U$3),COUNTIF(W59,W$3)))</f>
        <v>0</v>
      </c>
    </row>
    <row r="60" spans="1:25" ht="20.25" customHeight="1">
      <c r="A60" s="92"/>
      <c r="B60" s="92">
        <v>70</v>
      </c>
      <c r="C60" s="105"/>
      <c r="D60" s="94" t="s">
        <v>168</v>
      </c>
      <c r="E60" s="110" t="s">
        <v>89</v>
      </c>
      <c r="F60" s="96">
        <f>IF(I60="","",T60+Y60)</f>
        <v>5</v>
      </c>
      <c r="G60" s="97">
        <f>V60+X60</f>
        <v>25</v>
      </c>
      <c r="H60" s="98"/>
      <c r="I60" s="99" t="s">
        <v>256</v>
      </c>
      <c r="J60" s="100" t="s">
        <v>256</v>
      </c>
      <c r="K60" s="100" t="s">
        <v>283</v>
      </c>
      <c r="L60" s="100" t="s">
        <v>256</v>
      </c>
      <c r="M60" s="100" t="s">
        <v>257</v>
      </c>
      <c r="N60" s="100" t="s">
        <v>259</v>
      </c>
      <c r="O60" s="100" t="s">
        <v>255</v>
      </c>
      <c r="P60" s="100" t="s">
        <v>259</v>
      </c>
      <c r="Q60" s="100" t="s">
        <v>256</v>
      </c>
      <c r="R60" s="100" t="s">
        <v>258</v>
      </c>
      <c r="S60" s="100" t="s">
        <v>256</v>
      </c>
      <c r="T60" s="101">
        <f>SUM(COUNTIF(I60,I$3),COUNTIF(J60,J$3),COUNTIF(K60,K$3),COUNTIF(L60,L$3),COUNTIF(M60,M$3),COUNTIF(N60,N$3),COUNTIF(O60,O$3),COUNTIF(P60,P$3),COUNTIF(Q60,Q$3),COUNTIF(R60,R$3),COUNTIF(S60,S$3))</f>
        <v>4</v>
      </c>
      <c r="U60" s="102" t="s">
        <v>255</v>
      </c>
      <c r="V60" s="103">
        <v>25</v>
      </c>
      <c r="W60" s="92"/>
      <c r="X60" s="103"/>
      <c r="Y60" s="104">
        <f>IF(U60="","",SUM(COUNTIF(U60,U$3),COUNTIF(W60,W$3)))</f>
        <v>1</v>
      </c>
    </row>
    <row r="61" spans="1:25" ht="20.25" customHeight="1">
      <c r="A61" s="92"/>
      <c r="B61" s="92">
        <v>77</v>
      </c>
      <c r="C61" s="105"/>
      <c r="D61" s="94" t="s">
        <v>157</v>
      </c>
      <c r="E61" s="110" t="s">
        <v>89</v>
      </c>
      <c r="F61" s="96">
        <f>IF(I61="","",T61+Y61)</f>
        <v>5</v>
      </c>
      <c r="G61" s="97">
        <f>V61+X61</f>
        <v>108</v>
      </c>
      <c r="H61" s="98"/>
      <c r="I61" s="99" t="s">
        <v>255</v>
      </c>
      <c r="J61" s="100" t="s">
        <v>259</v>
      </c>
      <c r="K61" s="100" t="s">
        <v>255</v>
      </c>
      <c r="L61" s="100" t="s">
        <v>259</v>
      </c>
      <c r="M61" s="100" t="s">
        <v>256</v>
      </c>
      <c r="N61" s="100" t="s">
        <v>259</v>
      </c>
      <c r="O61" s="100" t="s">
        <v>257</v>
      </c>
      <c r="P61" s="100" t="s">
        <v>259</v>
      </c>
      <c r="Q61" s="100" t="s">
        <v>256</v>
      </c>
      <c r="R61" s="100" t="s">
        <v>258</v>
      </c>
      <c r="S61" s="100" t="s">
        <v>256</v>
      </c>
      <c r="T61" s="101">
        <f>SUM(COUNTIF(I61,I$3),COUNTIF(J61,J$3),COUNTIF(K61,K$3),COUNTIF(L61,L$3),COUNTIF(M61,M$3),COUNTIF(N61,N$3),COUNTIF(O61,O$3),COUNTIF(P61,P$3),COUNTIF(Q61,Q$3),COUNTIF(R61,R$3),COUNTIF(S61,S$3))</f>
        <v>5</v>
      </c>
      <c r="U61" s="102" t="s">
        <v>259</v>
      </c>
      <c r="V61" s="103">
        <v>108</v>
      </c>
      <c r="W61" s="92"/>
      <c r="X61" s="103"/>
      <c r="Y61" s="104">
        <f>IF(U61="","",SUM(COUNTIF(U61,U$3),COUNTIF(W61,W$3)))</f>
        <v>0</v>
      </c>
    </row>
    <row r="62" spans="1:25" ht="20.25" customHeight="1" thickBot="1">
      <c r="A62" s="115"/>
      <c r="B62" s="115"/>
      <c r="C62" s="165"/>
      <c r="D62" s="177"/>
      <c r="E62" s="166"/>
      <c r="F62" s="167">
        <f>SUM(F59:F61)</f>
        <v>16</v>
      </c>
      <c r="G62" s="167">
        <f>SUM(G59:G61)</f>
        <v>206</v>
      </c>
      <c r="H62" s="158"/>
      <c r="I62" s="159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23"/>
      <c r="U62" s="122"/>
      <c r="V62" s="124"/>
      <c r="W62" s="115"/>
      <c r="X62" s="124"/>
      <c r="Y62" s="125"/>
    </row>
  </sheetData>
  <conditionalFormatting sqref="U9:U11 I9:S11 I14:S16 U14:U16 I24:S26 U24:U26 I39:S41 U39:U41 I59:S61 U59:U61 I54:S56 U54:U56 I64:S66 U64:U66 U49:U51 I49:S51 U29:U31 I29:S31 U19:U21 I19:S21 U4:U6 I4:S6 I34:S36 U34:U36 W4:W67">
    <cfRule type="cellIs" priority="1" dxfId="0" operator="notEqual" stopIfTrue="1">
      <formula>I$3</formula>
    </cfRule>
  </conditionalFormatting>
  <printOptions/>
  <pageMargins left="0.3937007874015748" right="0.3937007874015748" top="0.3937007874015748" bottom="0.3937007874015748" header="0.1968503937007874" footer="0.1968503937007874"/>
  <pageSetup fitToHeight="1" fitToWidth="1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view="pageBreakPreview" zoomScale="70" zoomScaleNormal="70" zoomScaleSheetLayoutView="70" workbookViewId="0" topLeftCell="A1">
      <pane xSplit="5" ySplit="3" topLeftCell="F4" activePane="bottomRight" state="frozen"/>
      <selection pane="topLeft" activeCell="B15" sqref="B15:C15"/>
      <selection pane="topRight" activeCell="B15" sqref="B15:C15"/>
      <selection pane="bottomLeft" activeCell="B15" sqref="B15:C15"/>
      <selection pane="bottomRight" activeCell="A2" sqref="A2:C2"/>
    </sheetView>
  </sheetViews>
  <sheetFormatPr defaultColWidth="9.00390625" defaultRowHeight="20.25" customHeight="1"/>
  <cols>
    <col min="1" max="3" width="4.75390625" style="58" customWidth="1"/>
    <col min="4" max="4" width="6.25390625" style="58" customWidth="1"/>
    <col min="5" max="5" width="11.00390625" style="70" customWidth="1"/>
    <col min="6" max="6" width="14.875" style="71" customWidth="1"/>
    <col min="7" max="8" width="7.125" style="58" customWidth="1"/>
    <col min="9" max="9" width="4.875" style="64" customWidth="1"/>
    <col min="10" max="23" width="4.875" style="58" customWidth="1"/>
    <col min="24" max="25" width="4.875" style="58" hidden="1" customWidth="1"/>
    <col min="26" max="26" width="4.875" style="58" customWidth="1"/>
    <col min="27" max="27" width="6.50390625" style="64" customWidth="1"/>
    <col min="28" max="16384" width="9.00390625" style="58" customWidth="1"/>
  </cols>
  <sheetData>
    <row r="1" spans="1:26" ht="20.25" customHeight="1">
      <c r="A1" s="6" t="s">
        <v>311</v>
      </c>
      <c r="B1" s="7" t="s">
        <v>13</v>
      </c>
      <c r="C1" s="6"/>
      <c r="D1" s="7"/>
      <c r="E1" s="170"/>
      <c r="F1" s="72"/>
      <c r="G1" s="9"/>
      <c r="H1" s="9"/>
      <c r="I1" s="8"/>
      <c r="J1" s="10" t="s">
        <v>10</v>
      </c>
      <c r="K1" s="8"/>
      <c r="L1" s="11"/>
      <c r="M1" s="11"/>
      <c r="N1" s="9"/>
      <c r="O1" s="11"/>
      <c r="P1" s="11"/>
      <c r="Q1" s="11"/>
      <c r="R1" s="11"/>
      <c r="S1" s="11"/>
      <c r="T1" s="11"/>
      <c r="U1" s="11"/>
      <c r="V1" s="11"/>
      <c r="W1" s="9"/>
      <c r="X1" s="11"/>
      <c r="Y1" s="9"/>
      <c r="Z1" s="9"/>
    </row>
    <row r="2" spans="1:26" ht="20.25" customHeight="1">
      <c r="A2" s="12" t="s">
        <v>1</v>
      </c>
      <c r="B2" s="12" t="s">
        <v>306</v>
      </c>
      <c r="C2" s="12" t="s">
        <v>307</v>
      </c>
      <c r="D2" s="13" t="s">
        <v>30</v>
      </c>
      <c r="E2" s="67" t="s">
        <v>28</v>
      </c>
      <c r="F2" s="59" t="s">
        <v>209</v>
      </c>
      <c r="G2" s="14" t="s">
        <v>4</v>
      </c>
      <c r="H2" s="15" t="s">
        <v>19</v>
      </c>
      <c r="I2" s="16" t="s">
        <v>20</v>
      </c>
      <c r="J2" s="17">
        <v>1</v>
      </c>
      <c r="K2" s="18">
        <v>2</v>
      </c>
      <c r="L2" s="18">
        <v>3</v>
      </c>
      <c r="M2" s="18">
        <v>4</v>
      </c>
      <c r="N2" s="18">
        <v>5</v>
      </c>
      <c r="O2" s="18">
        <v>6</v>
      </c>
      <c r="P2" s="18">
        <v>7</v>
      </c>
      <c r="Q2" s="18">
        <v>8</v>
      </c>
      <c r="R2" s="18">
        <v>9</v>
      </c>
      <c r="S2" s="18">
        <v>10</v>
      </c>
      <c r="T2" s="18">
        <v>11</v>
      </c>
      <c r="U2" s="19" t="s">
        <v>21</v>
      </c>
      <c r="V2" s="17" t="s">
        <v>2</v>
      </c>
      <c r="W2" s="60"/>
      <c r="X2" s="18" t="s">
        <v>3</v>
      </c>
      <c r="Y2" s="61"/>
      <c r="Z2" s="20" t="s">
        <v>23</v>
      </c>
    </row>
    <row r="3" spans="1:26" ht="20.25" customHeight="1" thickBot="1">
      <c r="A3" s="21"/>
      <c r="B3" s="21"/>
      <c r="C3" s="21"/>
      <c r="D3" s="65"/>
      <c r="E3" s="68" t="s">
        <v>38</v>
      </c>
      <c r="F3" s="62"/>
      <c r="G3" s="63"/>
      <c r="H3" s="22" t="s">
        <v>6</v>
      </c>
      <c r="I3" s="23" t="s">
        <v>25</v>
      </c>
      <c r="J3" s="24" t="s">
        <v>183</v>
      </c>
      <c r="K3" s="25" t="s">
        <v>29</v>
      </c>
      <c r="L3" s="25" t="s">
        <v>183</v>
      </c>
      <c r="M3" s="25" t="s">
        <v>14</v>
      </c>
      <c r="N3" s="25" t="s">
        <v>11</v>
      </c>
      <c r="O3" s="25" t="s">
        <v>15</v>
      </c>
      <c r="P3" s="25" t="s">
        <v>184</v>
      </c>
      <c r="Q3" s="25" t="s">
        <v>14</v>
      </c>
      <c r="R3" s="25" t="s">
        <v>14</v>
      </c>
      <c r="S3" s="25" t="s">
        <v>14</v>
      </c>
      <c r="T3" s="25" t="s">
        <v>184</v>
      </c>
      <c r="U3" s="26" t="s">
        <v>5</v>
      </c>
      <c r="V3" s="27" t="s">
        <v>183</v>
      </c>
      <c r="W3" s="27" t="s">
        <v>24</v>
      </c>
      <c r="X3" s="28"/>
      <c r="Y3" s="29" t="s">
        <v>24</v>
      </c>
      <c r="Z3" s="30" t="s">
        <v>5</v>
      </c>
    </row>
    <row r="4" spans="1:26" ht="20.25" customHeight="1">
      <c r="A4" s="31"/>
      <c r="B4" s="31"/>
      <c r="C4" s="31"/>
      <c r="D4" s="32"/>
      <c r="E4" s="69" t="s">
        <v>7</v>
      </c>
      <c r="F4" s="73">
        <f>COUNTA(E$6:E100)</f>
        <v>95</v>
      </c>
      <c r="G4" s="33"/>
      <c r="H4" s="34" t="s">
        <v>9</v>
      </c>
      <c r="I4" s="35"/>
      <c r="J4" s="36">
        <f>COUNTIF(J$6:J100,J$3)</f>
        <v>69</v>
      </c>
      <c r="K4" s="37">
        <f>COUNTIF(K$6:K100,K$3)</f>
        <v>53</v>
      </c>
      <c r="L4" s="37">
        <f>COUNTIF(L$6:L100,L$3)</f>
        <v>37</v>
      </c>
      <c r="M4" s="37">
        <f>COUNTIF(M$6:M100,M$3)</f>
        <v>70</v>
      </c>
      <c r="N4" s="37">
        <f>COUNTIF(N$6:N100,N$3)</f>
        <v>30</v>
      </c>
      <c r="O4" s="37">
        <f>COUNTIF(O$6:O100,O$3)</f>
        <v>85</v>
      </c>
      <c r="P4" s="37">
        <f>COUNTIF(P$6:P100,P$3)</f>
        <v>41</v>
      </c>
      <c r="Q4" s="37">
        <f>COUNTIF(Q$6:Q100,Q$3)</f>
        <v>32</v>
      </c>
      <c r="R4" s="37">
        <f>COUNTIF(R$6:R100,R$3)</f>
        <v>79</v>
      </c>
      <c r="S4" s="37">
        <f>COUNTIF(S$6:S100,S$3)</f>
        <v>46</v>
      </c>
      <c r="T4" s="37">
        <f>COUNTIF(T$6:T100,T$3)</f>
        <v>45</v>
      </c>
      <c r="U4" s="55"/>
      <c r="V4" s="38">
        <f>COUNTIF(V$6:V100,V$3)</f>
        <v>53</v>
      </c>
      <c r="W4" s="2"/>
      <c r="X4" s="38">
        <f>COUNTIF(X$6:X100,X$3)</f>
        <v>0</v>
      </c>
      <c r="Y4" s="2"/>
      <c r="Z4" s="40"/>
    </row>
    <row r="5" spans="1:26" ht="20.25" customHeight="1" thickBot="1">
      <c r="A5" s="41"/>
      <c r="B5" s="41"/>
      <c r="C5" s="41"/>
      <c r="D5" s="42"/>
      <c r="E5" s="68"/>
      <c r="F5" s="74"/>
      <c r="G5" s="43"/>
      <c r="H5" s="44" t="s">
        <v>22</v>
      </c>
      <c r="I5" s="45"/>
      <c r="J5" s="47">
        <f>J$4/$F$4</f>
        <v>0.7263157894736842</v>
      </c>
      <c r="K5" s="47">
        <f>K$4/$F$4</f>
        <v>0.5578947368421052</v>
      </c>
      <c r="L5" s="47">
        <f>L$4/$F$4</f>
        <v>0.3894736842105263</v>
      </c>
      <c r="M5" s="47">
        <f>M$4/$F$4</f>
        <v>0.7368421052631579</v>
      </c>
      <c r="N5" s="47">
        <f aca="true" t="shared" si="0" ref="N5:T5">N$4/$F$4</f>
        <v>0.3157894736842105</v>
      </c>
      <c r="O5" s="47">
        <f t="shared" si="0"/>
        <v>0.8947368421052632</v>
      </c>
      <c r="P5" s="47">
        <f t="shared" si="0"/>
        <v>0.43157894736842106</v>
      </c>
      <c r="Q5" s="47">
        <f t="shared" si="0"/>
        <v>0.3368421052631579</v>
      </c>
      <c r="R5" s="47">
        <f t="shared" si="0"/>
        <v>0.8315789473684211</v>
      </c>
      <c r="S5" s="47">
        <f t="shared" si="0"/>
        <v>0.4842105263157895</v>
      </c>
      <c r="T5" s="47">
        <f t="shared" si="0"/>
        <v>0.47368421052631576</v>
      </c>
      <c r="U5" s="56"/>
      <c r="V5" s="47">
        <f>V$4/$F$105</f>
        <v>0.5760869565217391</v>
      </c>
      <c r="W5" s="3"/>
      <c r="X5" s="48">
        <f>ROUNDUP((X$4/$F$105)*100,1)</f>
        <v>0</v>
      </c>
      <c r="Y5" s="3"/>
      <c r="Z5" s="49"/>
    </row>
    <row r="6" spans="1:26" ht="20.25" customHeight="1">
      <c r="A6" s="80">
        <v>1</v>
      </c>
      <c r="B6" s="80">
        <v>1</v>
      </c>
      <c r="C6" s="80"/>
      <c r="D6" s="81">
        <v>102</v>
      </c>
      <c r="E6" s="178" t="s">
        <v>33</v>
      </c>
      <c r="F6" s="82" t="s">
        <v>32</v>
      </c>
      <c r="G6" s="83">
        <f aca="true" t="shared" si="1" ref="G6:G47">IF(J6="","",U6+Z6)</f>
        <v>12</v>
      </c>
      <c r="H6" s="84">
        <f aca="true" t="shared" si="2" ref="H6:H37">W6+Y6</f>
        <v>9</v>
      </c>
      <c r="I6" s="85"/>
      <c r="J6" s="86" t="s">
        <v>183</v>
      </c>
      <c r="K6" s="87" t="s">
        <v>14</v>
      </c>
      <c r="L6" s="87" t="s">
        <v>183</v>
      </c>
      <c r="M6" s="87" t="s">
        <v>14</v>
      </c>
      <c r="N6" s="87" t="s">
        <v>11</v>
      </c>
      <c r="O6" s="87" t="s">
        <v>15</v>
      </c>
      <c r="P6" s="87" t="s">
        <v>184</v>
      </c>
      <c r="Q6" s="87" t="s">
        <v>14</v>
      </c>
      <c r="R6" s="87" t="s">
        <v>14</v>
      </c>
      <c r="S6" s="87" t="s">
        <v>14</v>
      </c>
      <c r="T6" s="87" t="s">
        <v>184</v>
      </c>
      <c r="U6" s="88">
        <f aca="true" t="shared" si="3" ref="U6:U37">SUM(COUNTIF(J6,J$3),COUNTIF(K6,K$3),COUNTIF(L6,L$3),COUNTIF(M6,M$3),COUNTIF(N6,N$3),COUNTIF(O6,O$3),COUNTIF(P6,P$3),COUNTIF(Q6,Q$3),COUNTIF(R6,R$3),COUNTIF(S6,S$3),COUNTIF(T6,T$3))</f>
        <v>11</v>
      </c>
      <c r="V6" s="89" t="s">
        <v>183</v>
      </c>
      <c r="W6" s="90">
        <v>9</v>
      </c>
      <c r="X6" s="80"/>
      <c r="Y6" s="90"/>
      <c r="Z6" s="91">
        <f aca="true" t="shared" si="4" ref="Z6:Z37">IF(V6="","",SUM(COUNTIF(V6,V$3),COUNTIF(X6,X$3)))</f>
        <v>1</v>
      </c>
    </row>
    <row r="7" spans="1:26" ht="20.25" customHeight="1">
      <c r="A7" s="92">
        <v>2</v>
      </c>
      <c r="B7" s="92"/>
      <c r="C7" s="92">
        <v>1</v>
      </c>
      <c r="D7" s="93"/>
      <c r="E7" s="94" t="s">
        <v>181</v>
      </c>
      <c r="F7" s="95" t="s">
        <v>210</v>
      </c>
      <c r="G7" s="96">
        <f t="shared" si="1"/>
        <v>11</v>
      </c>
      <c r="H7" s="97">
        <f t="shared" si="2"/>
        <v>17</v>
      </c>
      <c r="I7" s="98"/>
      <c r="J7" s="99" t="s">
        <v>189</v>
      </c>
      <c r="K7" s="100" t="s">
        <v>14</v>
      </c>
      <c r="L7" s="100" t="s">
        <v>183</v>
      </c>
      <c r="M7" s="100" t="s">
        <v>14</v>
      </c>
      <c r="N7" s="100" t="s">
        <v>11</v>
      </c>
      <c r="O7" s="100" t="s">
        <v>15</v>
      </c>
      <c r="P7" s="100" t="s">
        <v>184</v>
      </c>
      <c r="Q7" s="100" t="s">
        <v>185</v>
      </c>
      <c r="R7" s="100" t="s">
        <v>14</v>
      </c>
      <c r="S7" s="100" t="s">
        <v>14</v>
      </c>
      <c r="T7" s="100" t="s">
        <v>184</v>
      </c>
      <c r="U7" s="101">
        <f t="shared" si="3"/>
        <v>10</v>
      </c>
      <c r="V7" s="102" t="s">
        <v>183</v>
      </c>
      <c r="W7" s="103">
        <v>17</v>
      </c>
      <c r="X7" s="92"/>
      <c r="Y7" s="103"/>
      <c r="Z7" s="104">
        <f t="shared" si="4"/>
        <v>1</v>
      </c>
    </row>
    <row r="8" spans="1:26" ht="20.25" customHeight="1">
      <c r="A8" s="92">
        <v>3</v>
      </c>
      <c r="B8" s="92">
        <v>2</v>
      </c>
      <c r="C8" s="92"/>
      <c r="D8" s="93"/>
      <c r="E8" s="94" t="s">
        <v>172</v>
      </c>
      <c r="F8" s="95" t="s">
        <v>211</v>
      </c>
      <c r="G8" s="96">
        <f t="shared" si="1"/>
        <v>11</v>
      </c>
      <c r="H8" s="97">
        <f t="shared" si="2"/>
        <v>22</v>
      </c>
      <c r="I8" s="98"/>
      <c r="J8" s="99" t="s">
        <v>189</v>
      </c>
      <c r="K8" s="100" t="s">
        <v>15</v>
      </c>
      <c r="L8" s="100" t="s">
        <v>183</v>
      </c>
      <c r="M8" s="100" t="s">
        <v>14</v>
      </c>
      <c r="N8" s="100" t="s">
        <v>11</v>
      </c>
      <c r="O8" s="100" t="s">
        <v>15</v>
      </c>
      <c r="P8" s="100" t="s">
        <v>184</v>
      </c>
      <c r="Q8" s="100" t="s">
        <v>14</v>
      </c>
      <c r="R8" s="100" t="s">
        <v>14</v>
      </c>
      <c r="S8" s="100" t="s">
        <v>14</v>
      </c>
      <c r="T8" s="100" t="s">
        <v>184</v>
      </c>
      <c r="U8" s="101">
        <f t="shared" si="3"/>
        <v>10</v>
      </c>
      <c r="V8" s="102" t="s">
        <v>183</v>
      </c>
      <c r="W8" s="103">
        <v>22</v>
      </c>
      <c r="X8" s="92"/>
      <c r="Y8" s="103"/>
      <c r="Z8" s="104">
        <f t="shared" si="4"/>
        <v>1</v>
      </c>
    </row>
    <row r="9" spans="1:26" ht="20.25" customHeight="1">
      <c r="A9" s="92">
        <v>4</v>
      </c>
      <c r="B9" s="92">
        <v>3</v>
      </c>
      <c r="C9" s="92"/>
      <c r="D9" s="105">
        <v>143</v>
      </c>
      <c r="E9" s="171" t="s">
        <v>36</v>
      </c>
      <c r="F9" s="106" t="s">
        <v>93</v>
      </c>
      <c r="G9" s="96">
        <f t="shared" si="1"/>
        <v>11</v>
      </c>
      <c r="H9" s="97">
        <f t="shared" si="2"/>
        <v>39</v>
      </c>
      <c r="I9" s="98"/>
      <c r="J9" s="99" t="s">
        <v>189</v>
      </c>
      <c r="K9" s="100" t="s">
        <v>14</v>
      </c>
      <c r="L9" s="100" t="s">
        <v>183</v>
      </c>
      <c r="M9" s="100" t="s">
        <v>14</v>
      </c>
      <c r="N9" s="100" t="s">
        <v>11</v>
      </c>
      <c r="O9" s="100" t="s">
        <v>15</v>
      </c>
      <c r="P9" s="100" t="s">
        <v>184</v>
      </c>
      <c r="Q9" s="100" t="s">
        <v>15</v>
      </c>
      <c r="R9" s="100" t="s">
        <v>14</v>
      </c>
      <c r="S9" s="100" t="s">
        <v>14</v>
      </c>
      <c r="T9" s="100" t="s">
        <v>184</v>
      </c>
      <c r="U9" s="101">
        <f t="shared" si="3"/>
        <v>10</v>
      </c>
      <c r="V9" s="102" t="s">
        <v>183</v>
      </c>
      <c r="W9" s="103">
        <v>39</v>
      </c>
      <c r="X9" s="92"/>
      <c r="Y9" s="103"/>
      <c r="Z9" s="104">
        <f t="shared" si="4"/>
        <v>1</v>
      </c>
    </row>
    <row r="10" spans="1:26" ht="20.25" customHeight="1">
      <c r="A10" s="92">
        <v>5</v>
      </c>
      <c r="B10" s="92">
        <v>4</v>
      </c>
      <c r="C10" s="92"/>
      <c r="D10" s="105">
        <v>127</v>
      </c>
      <c r="E10" s="171" t="s">
        <v>63</v>
      </c>
      <c r="F10" s="106" t="s">
        <v>91</v>
      </c>
      <c r="G10" s="96">
        <f t="shared" si="1"/>
        <v>10</v>
      </c>
      <c r="H10" s="97">
        <f t="shared" si="2"/>
        <v>13</v>
      </c>
      <c r="I10" s="98"/>
      <c r="J10" s="99" t="s">
        <v>189</v>
      </c>
      <c r="K10" s="100" t="s">
        <v>14</v>
      </c>
      <c r="L10" s="100" t="s">
        <v>11</v>
      </c>
      <c r="M10" s="100" t="s">
        <v>14</v>
      </c>
      <c r="N10" s="100" t="s">
        <v>14</v>
      </c>
      <c r="O10" s="100" t="s">
        <v>15</v>
      </c>
      <c r="P10" s="100" t="s">
        <v>184</v>
      </c>
      <c r="Q10" s="100" t="s">
        <v>14</v>
      </c>
      <c r="R10" s="100" t="s">
        <v>14</v>
      </c>
      <c r="S10" s="100" t="s">
        <v>14</v>
      </c>
      <c r="T10" s="100" t="s">
        <v>184</v>
      </c>
      <c r="U10" s="101">
        <f t="shared" si="3"/>
        <v>9</v>
      </c>
      <c r="V10" s="102" t="s">
        <v>183</v>
      </c>
      <c r="W10" s="103">
        <v>13</v>
      </c>
      <c r="X10" s="92"/>
      <c r="Y10" s="103"/>
      <c r="Z10" s="104">
        <f t="shared" si="4"/>
        <v>1</v>
      </c>
    </row>
    <row r="11" spans="1:26" ht="20.25" customHeight="1">
      <c r="A11" s="92">
        <v>6</v>
      </c>
      <c r="B11" s="92"/>
      <c r="C11" s="92">
        <v>2</v>
      </c>
      <c r="D11" s="93">
        <v>156</v>
      </c>
      <c r="E11" s="171" t="s">
        <v>99</v>
      </c>
      <c r="F11" s="95"/>
      <c r="G11" s="96">
        <f t="shared" si="1"/>
        <v>10</v>
      </c>
      <c r="H11" s="97">
        <f t="shared" si="2"/>
        <v>20</v>
      </c>
      <c r="I11" s="98"/>
      <c r="J11" s="99" t="s">
        <v>189</v>
      </c>
      <c r="K11" s="100" t="s">
        <v>14</v>
      </c>
      <c r="L11" s="100" t="s">
        <v>183</v>
      </c>
      <c r="M11" s="100" t="s">
        <v>14</v>
      </c>
      <c r="N11" s="100" t="s">
        <v>15</v>
      </c>
      <c r="O11" s="100" t="s">
        <v>15</v>
      </c>
      <c r="P11" s="100" t="s">
        <v>184</v>
      </c>
      <c r="Q11" s="100" t="s">
        <v>15</v>
      </c>
      <c r="R11" s="100" t="s">
        <v>14</v>
      </c>
      <c r="S11" s="100" t="s">
        <v>14</v>
      </c>
      <c r="T11" s="100" t="s">
        <v>184</v>
      </c>
      <c r="U11" s="101">
        <f t="shared" si="3"/>
        <v>9</v>
      </c>
      <c r="V11" s="102" t="s">
        <v>183</v>
      </c>
      <c r="W11" s="103">
        <v>20</v>
      </c>
      <c r="X11" s="92"/>
      <c r="Y11" s="103"/>
      <c r="Z11" s="104">
        <f t="shared" si="4"/>
        <v>1</v>
      </c>
    </row>
    <row r="12" spans="1:26" ht="20.25" customHeight="1">
      <c r="A12" s="92">
        <v>6</v>
      </c>
      <c r="B12" s="92"/>
      <c r="C12" s="92">
        <v>2</v>
      </c>
      <c r="D12" s="93"/>
      <c r="E12" s="94" t="s">
        <v>173</v>
      </c>
      <c r="F12" s="95" t="s">
        <v>196</v>
      </c>
      <c r="G12" s="96">
        <f t="shared" si="1"/>
        <v>10</v>
      </c>
      <c r="H12" s="97">
        <f t="shared" si="2"/>
        <v>20</v>
      </c>
      <c r="I12" s="98"/>
      <c r="J12" s="99" t="s">
        <v>189</v>
      </c>
      <c r="K12" s="100" t="s">
        <v>15</v>
      </c>
      <c r="L12" s="100" t="s">
        <v>183</v>
      </c>
      <c r="M12" s="100" t="s">
        <v>14</v>
      </c>
      <c r="N12" s="100" t="s">
        <v>11</v>
      </c>
      <c r="O12" s="100" t="s">
        <v>15</v>
      </c>
      <c r="P12" s="100" t="s">
        <v>184</v>
      </c>
      <c r="Q12" s="100" t="s">
        <v>14</v>
      </c>
      <c r="R12" s="100" t="s">
        <v>184</v>
      </c>
      <c r="S12" s="100" t="s">
        <v>14</v>
      </c>
      <c r="T12" s="100" t="s">
        <v>184</v>
      </c>
      <c r="U12" s="101">
        <f t="shared" si="3"/>
        <v>9</v>
      </c>
      <c r="V12" s="102" t="s">
        <v>183</v>
      </c>
      <c r="W12" s="103">
        <v>20</v>
      </c>
      <c r="X12" s="92"/>
      <c r="Y12" s="103"/>
      <c r="Z12" s="104">
        <f t="shared" si="4"/>
        <v>1</v>
      </c>
    </row>
    <row r="13" spans="1:26" ht="20.25" customHeight="1">
      <c r="A13" s="92">
        <v>6</v>
      </c>
      <c r="B13" s="92"/>
      <c r="C13" s="92">
        <v>2</v>
      </c>
      <c r="D13" s="93"/>
      <c r="E13" s="94" t="s">
        <v>177</v>
      </c>
      <c r="F13" s="95" t="s">
        <v>201</v>
      </c>
      <c r="G13" s="96">
        <f t="shared" si="1"/>
        <v>10</v>
      </c>
      <c r="H13" s="97">
        <f t="shared" si="2"/>
        <v>20</v>
      </c>
      <c r="I13" s="98"/>
      <c r="J13" s="99" t="s">
        <v>189</v>
      </c>
      <c r="K13" s="100" t="s">
        <v>14</v>
      </c>
      <c r="L13" s="100" t="s">
        <v>184</v>
      </c>
      <c r="M13" s="100" t="s">
        <v>14</v>
      </c>
      <c r="N13" s="100" t="s">
        <v>11</v>
      </c>
      <c r="O13" s="100" t="s">
        <v>15</v>
      </c>
      <c r="P13" s="100" t="s">
        <v>184</v>
      </c>
      <c r="Q13" s="100" t="s">
        <v>14</v>
      </c>
      <c r="R13" s="100" t="s">
        <v>14</v>
      </c>
      <c r="S13" s="100" t="s">
        <v>11</v>
      </c>
      <c r="T13" s="100" t="s">
        <v>184</v>
      </c>
      <c r="U13" s="101">
        <f t="shared" si="3"/>
        <v>9</v>
      </c>
      <c r="V13" s="102" t="s">
        <v>183</v>
      </c>
      <c r="W13" s="103">
        <v>20</v>
      </c>
      <c r="X13" s="92"/>
      <c r="Y13" s="103"/>
      <c r="Z13" s="104">
        <f t="shared" si="4"/>
        <v>1</v>
      </c>
    </row>
    <row r="14" spans="1:26" ht="20.25" customHeight="1">
      <c r="A14" s="92">
        <v>9</v>
      </c>
      <c r="B14" s="92"/>
      <c r="C14" s="92">
        <v>5</v>
      </c>
      <c r="D14" s="93"/>
      <c r="E14" s="94" t="s">
        <v>149</v>
      </c>
      <c r="F14" s="95" t="s">
        <v>198</v>
      </c>
      <c r="G14" s="96">
        <f t="shared" si="1"/>
        <v>10</v>
      </c>
      <c r="H14" s="97">
        <f t="shared" si="2"/>
        <v>27</v>
      </c>
      <c r="I14" s="98"/>
      <c r="J14" s="99" t="s">
        <v>189</v>
      </c>
      <c r="K14" s="100" t="s">
        <v>14</v>
      </c>
      <c r="L14" s="100" t="s">
        <v>11</v>
      </c>
      <c r="M14" s="100" t="s">
        <v>14</v>
      </c>
      <c r="N14" s="100" t="s">
        <v>14</v>
      </c>
      <c r="O14" s="100" t="s">
        <v>15</v>
      </c>
      <c r="P14" s="100" t="s">
        <v>184</v>
      </c>
      <c r="Q14" s="100" t="s">
        <v>14</v>
      </c>
      <c r="R14" s="100" t="s">
        <v>14</v>
      </c>
      <c r="S14" s="100" t="s">
        <v>14</v>
      </c>
      <c r="T14" s="100" t="s">
        <v>184</v>
      </c>
      <c r="U14" s="101">
        <f t="shared" si="3"/>
        <v>9</v>
      </c>
      <c r="V14" s="102" t="s">
        <v>183</v>
      </c>
      <c r="W14" s="103">
        <v>27</v>
      </c>
      <c r="X14" s="92"/>
      <c r="Y14" s="103"/>
      <c r="Z14" s="104">
        <f t="shared" si="4"/>
        <v>1</v>
      </c>
    </row>
    <row r="15" spans="1:26" ht="20.25" customHeight="1">
      <c r="A15" s="92">
        <v>10</v>
      </c>
      <c r="B15" s="92">
        <v>5</v>
      </c>
      <c r="C15" s="92"/>
      <c r="D15" s="105">
        <v>146</v>
      </c>
      <c r="E15" s="171" t="s">
        <v>79</v>
      </c>
      <c r="F15" s="106" t="s">
        <v>93</v>
      </c>
      <c r="G15" s="96">
        <f t="shared" si="1"/>
        <v>10</v>
      </c>
      <c r="H15" s="97">
        <f t="shared" si="2"/>
        <v>29</v>
      </c>
      <c r="I15" s="98"/>
      <c r="J15" s="99" t="s">
        <v>189</v>
      </c>
      <c r="K15" s="100" t="s">
        <v>14</v>
      </c>
      <c r="L15" s="100" t="s">
        <v>183</v>
      </c>
      <c r="M15" s="100" t="s">
        <v>14</v>
      </c>
      <c r="N15" s="100" t="s">
        <v>11</v>
      </c>
      <c r="O15" s="100" t="s">
        <v>15</v>
      </c>
      <c r="P15" s="100" t="s">
        <v>14</v>
      </c>
      <c r="Q15" s="100" t="s">
        <v>14</v>
      </c>
      <c r="R15" s="100" t="s">
        <v>14</v>
      </c>
      <c r="S15" s="100" t="s">
        <v>14</v>
      </c>
      <c r="T15" s="100" t="s">
        <v>185</v>
      </c>
      <c r="U15" s="101">
        <f t="shared" si="3"/>
        <v>9</v>
      </c>
      <c r="V15" s="102" t="s">
        <v>183</v>
      </c>
      <c r="W15" s="103">
        <v>29</v>
      </c>
      <c r="X15" s="92"/>
      <c r="Y15" s="103"/>
      <c r="Z15" s="104">
        <f t="shared" si="4"/>
        <v>1</v>
      </c>
    </row>
    <row r="16" spans="1:26" ht="20.25" customHeight="1">
      <c r="A16" s="92">
        <v>10</v>
      </c>
      <c r="B16" s="92">
        <v>5</v>
      </c>
      <c r="C16" s="92"/>
      <c r="D16" s="105">
        <v>150</v>
      </c>
      <c r="E16" s="171" t="s">
        <v>83</v>
      </c>
      <c r="F16" s="106" t="s">
        <v>95</v>
      </c>
      <c r="G16" s="96">
        <f t="shared" si="1"/>
        <v>10</v>
      </c>
      <c r="H16" s="97">
        <f t="shared" si="2"/>
        <v>29</v>
      </c>
      <c r="I16" s="98"/>
      <c r="J16" s="99" t="s">
        <v>189</v>
      </c>
      <c r="K16" s="100" t="s">
        <v>15</v>
      </c>
      <c r="L16" s="100" t="s">
        <v>14</v>
      </c>
      <c r="M16" s="100" t="s">
        <v>14</v>
      </c>
      <c r="N16" s="100" t="s">
        <v>11</v>
      </c>
      <c r="O16" s="100" t="s">
        <v>15</v>
      </c>
      <c r="P16" s="100" t="s">
        <v>184</v>
      </c>
      <c r="Q16" s="100" t="s">
        <v>14</v>
      </c>
      <c r="R16" s="100" t="s">
        <v>14</v>
      </c>
      <c r="S16" s="100" t="s">
        <v>14</v>
      </c>
      <c r="T16" s="100" t="s">
        <v>184</v>
      </c>
      <c r="U16" s="101">
        <f t="shared" si="3"/>
        <v>9</v>
      </c>
      <c r="V16" s="102" t="s">
        <v>183</v>
      </c>
      <c r="W16" s="103">
        <v>29</v>
      </c>
      <c r="X16" s="92"/>
      <c r="Y16" s="103"/>
      <c r="Z16" s="104">
        <f t="shared" si="4"/>
        <v>1</v>
      </c>
    </row>
    <row r="17" spans="1:26" ht="20.25" customHeight="1">
      <c r="A17" s="92">
        <v>12</v>
      </c>
      <c r="B17" s="92">
        <v>7</v>
      </c>
      <c r="C17" s="92"/>
      <c r="D17" s="105"/>
      <c r="E17" s="94" t="s">
        <v>163</v>
      </c>
      <c r="F17" s="95" t="s">
        <v>95</v>
      </c>
      <c r="G17" s="96">
        <f t="shared" si="1"/>
        <v>10</v>
      </c>
      <c r="H17" s="97">
        <f t="shared" si="2"/>
        <v>44</v>
      </c>
      <c r="I17" s="98"/>
      <c r="J17" s="99" t="s">
        <v>189</v>
      </c>
      <c r="K17" s="100" t="s">
        <v>15</v>
      </c>
      <c r="L17" s="100" t="s">
        <v>183</v>
      </c>
      <c r="M17" s="100" t="s">
        <v>14</v>
      </c>
      <c r="N17" s="100" t="s">
        <v>11</v>
      </c>
      <c r="O17" s="100" t="s">
        <v>15</v>
      </c>
      <c r="P17" s="100" t="s">
        <v>184</v>
      </c>
      <c r="Q17" s="100" t="s">
        <v>14</v>
      </c>
      <c r="R17" s="100" t="s">
        <v>14</v>
      </c>
      <c r="S17" s="100" t="s">
        <v>11</v>
      </c>
      <c r="T17" s="100" t="s">
        <v>184</v>
      </c>
      <c r="U17" s="101">
        <f t="shared" si="3"/>
        <v>9</v>
      </c>
      <c r="V17" s="102" t="s">
        <v>183</v>
      </c>
      <c r="W17" s="103">
        <v>44</v>
      </c>
      <c r="X17" s="92"/>
      <c r="Y17" s="103"/>
      <c r="Z17" s="104">
        <f t="shared" si="4"/>
        <v>1</v>
      </c>
    </row>
    <row r="18" spans="1:26" ht="20.25" customHeight="1">
      <c r="A18" s="92">
        <v>13</v>
      </c>
      <c r="B18" s="92"/>
      <c r="C18" s="92">
        <v>6</v>
      </c>
      <c r="D18" s="93"/>
      <c r="E18" s="94" t="s">
        <v>165</v>
      </c>
      <c r="F18" s="95" t="s">
        <v>210</v>
      </c>
      <c r="G18" s="96">
        <f t="shared" si="1"/>
        <v>9</v>
      </c>
      <c r="H18" s="97">
        <f t="shared" si="2"/>
        <v>17</v>
      </c>
      <c r="I18" s="98"/>
      <c r="J18" s="99" t="s">
        <v>189</v>
      </c>
      <c r="K18" s="100" t="s">
        <v>14</v>
      </c>
      <c r="L18" s="100" t="s">
        <v>15</v>
      </c>
      <c r="M18" s="100" t="s">
        <v>14</v>
      </c>
      <c r="N18" s="100" t="s">
        <v>15</v>
      </c>
      <c r="O18" s="100" t="s">
        <v>15</v>
      </c>
      <c r="P18" s="100" t="s">
        <v>184</v>
      </c>
      <c r="Q18" s="100" t="s">
        <v>14</v>
      </c>
      <c r="R18" s="100" t="s">
        <v>14</v>
      </c>
      <c r="S18" s="100" t="s">
        <v>11</v>
      </c>
      <c r="T18" s="100" t="s">
        <v>184</v>
      </c>
      <c r="U18" s="101">
        <f t="shared" si="3"/>
        <v>8</v>
      </c>
      <c r="V18" s="102" t="s">
        <v>183</v>
      </c>
      <c r="W18" s="103">
        <v>17</v>
      </c>
      <c r="X18" s="92"/>
      <c r="Y18" s="103"/>
      <c r="Z18" s="104">
        <f t="shared" si="4"/>
        <v>1</v>
      </c>
    </row>
    <row r="19" spans="1:26" ht="20.25" customHeight="1">
      <c r="A19" s="92">
        <v>14</v>
      </c>
      <c r="B19" s="92">
        <v>8</v>
      </c>
      <c r="C19" s="92"/>
      <c r="D19" s="105">
        <v>114</v>
      </c>
      <c r="E19" s="174" t="s">
        <v>50</v>
      </c>
      <c r="F19" s="107" t="s">
        <v>88</v>
      </c>
      <c r="G19" s="96">
        <f t="shared" si="1"/>
        <v>9</v>
      </c>
      <c r="H19" s="97">
        <f t="shared" si="2"/>
        <v>18</v>
      </c>
      <c r="I19" s="98"/>
      <c r="J19" s="99" t="s">
        <v>189</v>
      </c>
      <c r="K19" s="100" t="s">
        <v>14</v>
      </c>
      <c r="L19" s="100" t="s">
        <v>183</v>
      </c>
      <c r="M19" s="100" t="s">
        <v>14</v>
      </c>
      <c r="N19" s="100" t="s">
        <v>11</v>
      </c>
      <c r="O19" s="100" t="s">
        <v>15</v>
      </c>
      <c r="P19" s="100" t="s">
        <v>14</v>
      </c>
      <c r="Q19" s="100" t="s">
        <v>15</v>
      </c>
      <c r="R19" s="100" t="s">
        <v>14</v>
      </c>
      <c r="S19" s="100" t="s">
        <v>14</v>
      </c>
      <c r="T19" s="100" t="s">
        <v>14</v>
      </c>
      <c r="U19" s="101">
        <f t="shared" si="3"/>
        <v>8</v>
      </c>
      <c r="V19" s="102" t="s">
        <v>183</v>
      </c>
      <c r="W19" s="103">
        <v>18</v>
      </c>
      <c r="X19" s="92"/>
      <c r="Y19" s="103"/>
      <c r="Z19" s="104">
        <f t="shared" si="4"/>
        <v>1</v>
      </c>
    </row>
    <row r="20" spans="1:26" ht="20.25" customHeight="1">
      <c r="A20" s="92">
        <v>14</v>
      </c>
      <c r="B20" s="92">
        <v>9</v>
      </c>
      <c r="C20" s="92"/>
      <c r="D20" s="105"/>
      <c r="E20" s="94" t="s">
        <v>174</v>
      </c>
      <c r="F20" s="95" t="s">
        <v>192</v>
      </c>
      <c r="G20" s="96">
        <f t="shared" si="1"/>
        <v>9</v>
      </c>
      <c r="H20" s="97">
        <f t="shared" si="2"/>
        <v>18</v>
      </c>
      <c r="I20" s="98"/>
      <c r="J20" s="99" t="s">
        <v>189</v>
      </c>
      <c r="K20" s="100" t="s">
        <v>14</v>
      </c>
      <c r="L20" s="100" t="s">
        <v>11</v>
      </c>
      <c r="M20" s="100" t="s">
        <v>14</v>
      </c>
      <c r="N20" s="100" t="s">
        <v>14</v>
      </c>
      <c r="O20" s="100" t="s">
        <v>15</v>
      </c>
      <c r="P20" s="100" t="s">
        <v>184</v>
      </c>
      <c r="Q20" s="100" t="s">
        <v>15</v>
      </c>
      <c r="R20" s="100" t="s">
        <v>14</v>
      </c>
      <c r="S20" s="100" t="s">
        <v>14</v>
      </c>
      <c r="T20" s="100" t="s">
        <v>184</v>
      </c>
      <c r="U20" s="101">
        <f t="shared" si="3"/>
        <v>8</v>
      </c>
      <c r="V20" s="102" t="s">
        <v>183</v>
      </c>
      <c r="W20" s="103">
        <v>18</v>
      </c>
      <c r="X20" s="92"/>
      <c r="Y20" s="103"/>
      <c r="Z20" s="104">
        <f t="shared" si="4"/>
        <v>1</v>
      </c>
    </row>
    <row r="21" spans="1:26" ht="20.25" customHeight="1">
      <c r="A21" s="92">
        <v>16</v>
      </c>
      <c r="B21" s="92"/>
      <c r="C21" s="92">
        <v>7</v>
      </c>
      <c r="D21" s="93"/>
      <c r="E21" s="94" t="s">
        <v>182</v>
      </c>
      <c r="F21" s="95" t="s">
        <v>210</v>
      </c>
      <c r="G21" s="96">
        <f t="shared" si="1"/>
        <v>9</v>
      </c>
      <c r="H21" s="97">
        <f t="shared" si="2"/>
        <v>26</v>
      </c>
      <c r="I21" s="98"/>
      <c r="J21" s="99" t="s">
        <v>189</v>
      </c>
      <c r="K21" s="100" t="s">
        <v>11</v>
      </c>
      <c r="L21" s="100" t="s">
        <v>183</v>
      </c>
      <c r="M21" s="100" t="s">
        <v>14</v>
      </c>
      <c r="N21" s="100" t="s">
        <v>15</v>
      </c>
      <c r="O21" s="100" t="s">
        <v>15</v>
      </c>
      <c r="P21" s="100" t="s">
        <v>14</v>
      </c>
      <c r="Q21" s="100" t="s">
        <v>14</v>
      </c>
      <c r="R21" s="100" t="s">
        <v>14</v>
      </c>
      <c r="S21" s="100" t="s">
        <v>14</v>
      </c>
      <c r="T21" s="100" t="s">
        <v>184</v>
      </c>
      <c r="U21" s="101">
        <f t="shared" si="3"/>
        <v>8</v>
      </c>
      <c r="V21" s="102" t="s">
        <v>183</v>
      </c>
      <c r="W21" s="103">
        <v>26</v>
      </c>
      <c r="X21" s="92"/>
      <c r="Y21" s="103"/>
      <c r="Z21" s="104">
        <f t="shared" si="4"/>
        <v>1</v>
      </c>
    </row>
    <row r="22" spans="1:26" ht="20.25" customHeight="1">
      <c r="A22" s="92">
        <v>17</v>
      </c>
      <c r="B22" s="92">
        <v>10</v>
      </c>
      <c r="C22" s="92"/>
      <c r="D22" s="105"/>
      <c r="E22" s="179" t="s">
        <v>146</v>
      </c>
      <c r="F22" s="95" t="s">
        <v>192</v>
      </c>
      <c r="G22" s="96">
        <f t="shared" si="1"/>
        <v>9</v>
      </c>
      <c r="H22" s="97">
        <f t="shared" si="2"/>
        <v>31</v>
      </c>
      <c r="I22" s="98"/>
      <c r="J22" s="99" t="s">
        <v>189</v>
      </c>
      <c r="K22" s="100" t="s">
        <v>14</v>
      </c>
      <c r="L22" s="100" t="s">
        <v>183</v>
      </c>
      <c r="M22" s="100" t="s">
        <v>14</v>
      </c>
      <c r="N22" s="100" t="s">
        <v>14</v>
      </c>
      <c r="O22" s="100" t="s">
        <v>15</v>
      </c>
      <c r="P22" s="100" t="s">
        <v>184</v>
      </c>
      <c r="Q22" s="100" t="s">
        <v>15</v>
      </c>
      <c r="R22" s="100" t="s">
        <v>14</v>
      </c>
      <c r="S22" s="100" t="s">
        <v>15</v>
      </c>
      <c r="T22" s="100" t="s">
        <v>184</v>
      </c>
      <c r="U22" s="101">
        <f t="shared" si="3"/>
        <v>8</v>
      </c>
      <c r="V22" s="102" t="s">
        <v>183</v>
      </c>
      <c r="W22" s="103">
        <v>31</v>
      </c>
      <c r="X22" s="92"/>
      <c r="Y22" s="103"/>
      <c r="Z22" s="104">
        <f t="shared" si="4"/>
        <v>1</v>
      </c>
    </row>
    <row r="23" spans="1:26" ht="20.25" customHeight="1">
      <c r="A23" s="92">
        <v>18</v>
      </c>
      <c r="B23" s="92">
        <v>11</v>
      </c>
      <c r="C23" s="92"/>
      <c r="D23" s="105">
        <v>103</v>
      </c>
      <c r="E23" s="172" t="s">
        <v>34</v>
      </c>
      <c r="F23" s="107" t="s">
        <v>32</v>
      </c>
      <c r="G23" s="96">
        <f t="shared" si="1"/>
        <v>9</v>
      </c>
      <c r="H23" s="97">
        <f t="shared" si="2"/>
        <v>37</v>
      </c>
      <c r="I23" s="98"/>
      <c r="J23" s="99" t="s">
        <v>183</v>
      </c>
      <c r="K23" s="100" t="s">
        <v>14</v>
      </c>
      <c r="L23" s="100" t="s">
        <v>183</v>
      </c>
      <c r="M23" s="100" t="s">
        <v>14</v>
      </c>
      <c r="N23" s="100" t="s">
        <v>184</v>
      </c>
      <c r="O23" s="100" t="s">
        <v>15</v>
      </c>
      <c r="P23" s="100" t="s">
        <v>184</v>
      </c>
      <c r="Q23" s="100" t="s">
        <v>14</v>
      </c>
      <c r="R23" s="100" t="s">
        <v>14</v>
      </c>
      <c r="S23" s="100" t="s">
        <v>11</v>
      </c>
      <c r="T23" s="100" t="s">
        <v>14</v>
      </c>
      <c r="U23" s="101">
        <f t="shared" si="3"/>
        <v>8</v>
      </c>
      <c r="V23" s="102" t="s">
        <v>183</v>
      </c>
      <c r="W23" s="103">
        <v>37</v>
      </c>
      <c r="X23" s="92"/>
      <c r="Y23" s="103"/>
      <c r="Z23" s="104">
        <f t="shared" si="4"/>
        <v>1</v>
      </c>
    </row>
    <row r="24" spans="1:26" ht="20.25" customHeight="1">
      <c r="A24" s="92">
        <v>19</v>
      </c>
      <c r="B24" s="92">
        <v>12</v>
      </c>
      <c r="C24" s="92"/>
      <c r="D24" s="105">
        <v>113</v>
      </c>
      <c r="E24" s="174" t="s">
        <v>49</v>
      </c>
      <c r="F24" s="107" t="s">
        <v>88</v>
      </c>
      <c r="G24" s="96">
        <f t="shared" si="1"/>
        <v>9</v>
      </c>
      <c r="H24" s="97">
        <f t="shared" si="2"/>
        <v>44</v>
      </c>
      <c r="I24" s="98"/>
      <c r="J24" s="99" t="s">
        <v>189</v>
      </c>
      <c r="K24" s="100" t="s">
        <v>14</v>
      </c>
      <c r="L24" s="100" t="s">
        <v>183</v>
      </c>
      <c r="M24" s="100" t="s">
        <v>184</v>
      </c>
      <c r="N24" s="100" t="s">
        <v>14</v>
      </c>
      <c r="O24" s="100" t="s">
        <v>15</v>
      </c>
      <c r="P24" s="100" t="s">
        <v>184</v>
      </c>
      <c r="Q24" s="100" t="s">
        <v>14</v>
      </c>
      <c r="R24" s="100" t="s">
        <v>14</v>
      </c>
      <c r="S24" s="100" t="s">
        <v>15</v>
      </c>
      <c r="T24" s="100" t="s">
        <v>184</v>
      </c>
      <c r="U24" s="101">
        <f t="shared" si="3"/>
        <v>8</v>
      </c>
      <c r="V24" s="102" t="s">
        <v>183</v>
      </c>
      <c r="W24" s="103">
        <v>44</v>
      </c>
      <c r="X24" s="92"/>
      <c r="Y24" s="103"/>
      <c r="Z24" s="104">
        <f t="shared" si="4"/>
        <v>1</v>
      </c>
    </row>
    <row r="25" spans="1:26" ht="20.25" customHeight="1">
      <c r="A25" s="92">
        <v>20</v>
      </c>
      <c r="B25" s="92">
        <v>13</v>
      </c>
      <c r="C25" s="92"/>
      <c r="D25" s="105">
        <v>140</v>
      </c>
      <c r="E25" s="171" t="s">
        <v>75</v>
      </c>
      <c r="F25" s="106" t="s">
        <v>92</v>
      </c>
      <c r="G25" s="96">
        <f t="shared" si="1"/>
        <v>9</v>
      </c>
      <c r="H25" s="97">
        <f t="shared" si="2"/>
        <v>48</v>
      </c>
      <c r="I25" s="98"/>
      <c r="J25" s="99" t="s">
        <v>189</v>
      </c>
      <c r="K25" s="100" t="s">
        <v>15</v>
      </c>
      <c r="L25" s="100" t="s">
        <v>11</v>
      </c>
      <c r="M25" s="100" t="s">
        <v>14</v>
      </c>
      <c r="N25" s="100" t="s">
        <v>11</v>
      </c>
      <c r="O25" s="100" t="s">
        <v>15</v>
      </c>
      <c r="P25" s="100" t="s">
        <v>183</v>
      </c>
      <c r="Q25" s="100" t="s">
        <v>14</v>
      </c>
      <c r="R25" s="100" t="s">
        <v>14</v>
      </c>
      <c r="S25" s="100" t="s">
        <v>14</v>
      </c>
      <c r="T25" s="100" t="s">
        <v>184</v>
      </c>
      <c r="U25" s="101">
        <f t="shared" si="3"/>
        <v>8</v>
      </c>
      <c r="V25" s="102" t="s">
        <v>183</v>
      </c>
      <c r="W25" s="103">
        <v>48</v>
      </c>
      <c r="X25" s="92"/>
      <c r="Y25" s="103"/>
      <c r="Z25" s="104">
        <f t="shared" si="4"/>
        <v>1</v>
      </c>
    </row>
    <row r="26" spans="1:26" ht="20.25" customHeight="1">
      <c r="A26" s="92">
        <v>21</v>
      </c>
      <c r="B26" s="92">
        <v>14</v>
      </c>
      <c r="C26" s="92"/>
      <c r="D26" s="105">
        <v>137</v>
      </c>
      <c r="E26" s="171" t="s">
        <v>72</v>
      </c>
      <c r="F26" s="106" t="s">
        <v>92</v>
      </c>
      <c r="G26" s="96">
        <f t="shared" si="1"/>
        <v>9</v>
      </c>
      <c r="H26" s="97">
        <f t="shared" si="2"/>
        <v>83</v>
      </c>
      <c r="I26" s="98"/>
      <c r="J26" s="99" t="s">
        <v>189</v>
      </c>
      <c r="K26" s="100" t="s">
        <v>14</v>
      </c>
      <c r="L26" s="100" t="s">
        <v>11</v>
      </c>
      <c r="M26" s="100" t="s">
        <v>14</v>
      </c>
      <c r="N26" s="100" t="s">
        <v>183</v>
      </c>
      <c r="O26" s="100" t="s">
        <v>15</v>
      </c>
      <c r="P26" s="100" t="s">
        <v>184</v>
      </c>
      <c r="Q26" s="100" t="s">
        <v>14</v>
      </c>
      <c r="R26" s="100" t="s">
        <v>14</v>
      </c>
      <c r="S26" s="100" t="s">
        <v>14</v>
      </c>
      <c r="T26" s="100" t="s">
        <v>184</v>
      </c>
      <c r="U26" s="101">
        <f t="shared" si="3"/>
        <v>9</v>
      </c>
      <c r="V26" s="102" t="s">
        <v>14</v>
      </c>
      <c r="W26" s="103">
        <v>83</v>
      </c>
      <c r="X26" s="92"/>
      <c r="Y26" s="103"/>
      <c r="Z26" s="104">
        <f t="shared" si="4"/>
        <v>0</v>
      </c>
    </row>
    <row r="27" spans="1:26" ht="20.25" customHeight="1">
      <c r="A27" s="92">
        <v>22</v>
      </c>
      <c r="B27" s="92">
        <v>15</v>
      </c>
      <c r="C27" s="92"/>
      <c r="D27" s="105"/>
      <c r="E27" s="94" t="s">
        <v>151</v>
      </c>
      <c r="F27" s="95" t="s">
        <v>97</v>
      </c>
      <c r="G27" s="96">
        <f t="shared" si="1"/>
        <v>9</v>
      </c>
      <c r="H27" s="97">
        <f t="shared" si="2"/>
        <v>95</v>
      </c>
      <c r="I27" s="98"/>
      <c r="J27" s="99" t="s">
        <v>189</v>
      </c>
      <c r="K27" s="100" t="s">
        <v>15</v>
      </c>
      <c r="L27" s="100" t="s">
        <v>183</v>
      </c>
      <c r="M27" s="100" t="s">
        <v>14</v>
      </c>
      <c r="N27" s="100" t="s">
        <v>184</v>
      </c>
      <c r="O27" s="100" t="s">
        <v>15</v>
      </c>
      <c r="P27" s="100" t="s">
        <v>184</v>
      </c>
      <c r="Q27" s="100" t="s">
        <v>14</v>
      </c>
      <c r="R27" s="100" t="s">
        <v>14</v>
      </c>
      <c r="S27" s="100" t="s">
        <v>14</v>
      </c>
      <c r="T27" s="100" t="s">
        <v>184</v>
      </c>
      <c r="U27" s="101">
        <f t="shared" si="3"/>
        <v>9</v>
      </c>
      <c r="V27" s="102" t="s">
        <v>15</v>
      </c>
      <c r="W27" s="103">
        <v>95</v>
      </c>
      <c r="X27" s="92"/>
      <c r="Y27" s="103"/>
      <c r="Z27" s="104">
        <f t="shared" si="4"/>
        <v>0</v>
      </c>
    </row>
    <row r="28" spans="1:26" ht="20.25" customHeight="1">
      <c r="A28" s="92">
        <v>23</v>
      </c>
      <c r="B28" s="92"/>
      <c r="C28" s="92">
        <v>8</v>
      </c>
      <c r="D28" s="93">
        <v>161</v>
      </c>
      <c r="E28" s="108" t="s">
        <v>104</v>
      </c>
      <c r="F28" s="95" t="s">
        <v>212</v>
      </c>
      <c r="G28" s="96">
        <f t="shared" si="1"/>
        <v>9</v>
      </c>
      <c r="H28" s="97">
        <f t="shared" si="2"/>
        <v>112</v>
      </c>
      <c r="I28" s="98"/>
      <c r="J28" s="99" t="s">
        <v>189</v>
      </c>
      <c r="K28" s="100" t="s">
        <v>14</v>
      </c>
      <c r="L28" s="100" t="s">
        <v>185</v>
      </c>
      <c r="M28" s="100" t="s">
        <v>14</v>
      </c>
      <c r="N28" s="100" t="s">
        <v>11</v>
      </c>
      <c r="O28" s="100" t="s">
        <v>15</v>
      </c>
      <c r="P28" s="100" t="s">
        <v>184</v>
      </c>
      <c r="Q28" s="100" t="s">
        <v>15</v>
      </c>
      <c r="R28" s="100" t="s">
        <v>14</v>
      </c>
      <c r="S28" s="100" t="s">
        <v>14</v>
      </c>
      <c r="T28" s="100" t="s">
        <v>184</v>
      </c>
      <c r="U28" s="101">
        <f t="shared" si="3"/>
        <v>9</v>
      </c>
      <c r="V28" s="102" t="s">
        <v>15</v>
      </c>
      <c r="W28" s="103">
        <v>112</v>
      </c>
      <c r="X28" s="92"/>
      <c r="Y28" s="103"/>
      <c r="Z28" s="104">
        <f t="shared" si="4"/>
        <v>0</v>
      </c>
    </row>
    <row r="29" spans="1:26" ht="20.25" customHeight="1">
      <c r="A29" s="92">
        <v>24</v>
      </c>
      <c r="B29" s="92">
        <v>16</v>
      </c>
      <c r="C29" s="92"/>
      <c r="D29" s="105">
        <v>130</v>
      </c>
      <c r="E29" s="171" t="s">
        <v>66</v>
      </c>
      <c r="F29" s="106" t="s">
        <v>92</v>
      </c>
      <c r="G29" s="96">
        <f t="shared" si="1"/>
        <v>8</v>
      </c>
      <c r="H29" s="97">
        <f t="shared" si="2"/>
        <v>7</v>
      </c>
      <c r="I29" s="98"/>
      <c r="J29" s="99" t="s">
        <v>189</v>
      </c>
      <c r="K29" s="100" t="s">
        <v>14</v>
      </c>
      <c r="L29" s="100" t="s">
        <v>11</v>
      </c>
      <c r="M29" s="100" t="s">
        <v>183</v>
      </c>
      <c r="N29" s="100" t="s">
        <v>185</v>
      </c>
      <c r="O29" s="100" t="s">
        <v>15</v>
      </c>
      <c r="P29" s="100" t="s">
        <v>184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1">
        <f t="shared" si="3"/>
        <v>7</v>
      </c>
      <c r="V29" s="102" t="s">
        <v>183</v>
      </c>
      <c r="W29" s="103">
        <v>7</v>
      </c>
      <c r="X29" s="92"/>
      <c r="Y29" s="103"/>
      <c r="Z29" s="104">
        <f t="shared" si="4"/>
        <v>1</v>
      </c>
    </row>
    <row r="30" spans="1:26" ht="20.25" customHeight="1">
      <c r="A30" s="92">
        <v>25</v>
      </c>
      <c r="B30" s="92">
        <v>17</v>
      </c>
      <c r="C30" s="92"/>
      <c r="D30" s="105">
        <v>119</v>
      </c>
      <c r="E30" s="171" t="s">
        <v>55</v>
      </c>
      <c r="F30" s="106" t="s">
        <v>90</v>
      </c>
      <c r="G30" s="96">
        <f t="shared" si="1"/>
        <v>8</v>
      </c>
      <c r="H30" s="97">
        <f t="shared" si="2"/>
        <v>8</v>
      </c>
      <c r="I30" s="98"/>
      <c r="J30" s="99" t="s">
        <v>189</v>
      </c>
      <c r="K30" s="100" t="s">
        <v>15</v>
      </c>
      <c r="L30" s="100" t="s">
        <v>183</v>
      </c>
      <c r="M30" s="100" t="s">
        <v>183</v>
      </c>
      <c r="N30" s="100" t="s">
        <v>11</v>
      </c>
      <c r="O30" s="100" t="s">
        <v>15</v>
      </c>
      <c r="P30" s="100" t="s">
        <v>184</v>
      </c>
      <c r="Q30" s="100" t="s">
        <v>15</v>
      </c>
      <c r="R30" s="100" t="s">
        <v>14</v>
      </c>
      <c r="S30" s="100" t="s">
        <v>11</v>
      </c>
      <c r="T30" s="100" t="s">
        <v>184</v>
      </c>
      <c r="U30" s="101">
        <f t="shared" si="3"/>
        <v>7</v>
      </c>
      <c r="V30" s="102" t="s">
        <v>183</v>
      </c>
      <c r="W30" s="103">
        <v>8</v>
      </c>
      <c r="X30" s="92"/>
      <c r="Y30" s="103"/>
      <c r="Z30" s="104">
        <f t="shared" si="4"/>
        <v>1</v>
      </c>
    </row>
    <row r="31" spans="1:26" ht="20.25" customHeight="1">
      <c r="A31" s="92">
        <v>26</v>
      </c>
      <c r="B31" s="92">
        <v>18</v>
      </c>
      <c r="C31" s="92"/>
      <c r="D31" s="105">
        <v>116</v>
      </c>
      <c r="E31" s="174" t="s">
        <v>52</v>
      </c>
      <c r="F31" s="107" t="s">
        <v>37</v>
      </c>
      <c r="G31" s="96">
        <f t="shared" si="1"/>
        <v>8</v>
      </c>
      <c r="H31" s="97">
        <f t="shared" si="2"/>
        <v>9</v>
      </c>
      <c r="I31" s="98"/>
      <c r="J31" s="99" t="s">
        <v>183</v>
      </c>
      <c r="K31" s="100" t="s">
        <v>14</v>
      </c>
      <c r="L31" s="100" t="s">
        <v>11</v>
      </c>
      <c r="M31" s="100" t="s">
        <v>14</v>
      </c>
      <c r="N31" s="100" t="s">
        <v>11</v>
      </c>
      <c r="O31" s="100" t="s">
        <v>15</v>
      </c>
      <c r="P31" s="100" t="s">
        <v>14</v>
      </c>
      <c r="Q31" s="100" t="s">
        <v>11</v>
      </c>
      <c r="R31" s="100" t="s">
        <v>14</v>
      </c>
      <c r="S31" s="100" t="s">
        <v>11</v>
      </c>
      <c r="T31" s="100" t="s">
        <v>184</v>
      </c>
      <c r="U31" s="101">
        <f t="shared" si="3"/>
        <v>7</v>
      </c>
      <c r="V31" s="102" t="s">
        <v>183</v>
      </c>
      <c r="W31" s="103">
        <v>9</v>
      </c>
      <c r="X31" s="92"/>
      <c r="Y31" s="103"/>
      <c r="Z31" s="104">
        <f t="shared" si="4"/>
        <v>1</v>
      </c>
    </row>
    <row r="32" spans="1:26" ht="20.25" customHeight="1">
      <c r="A32" s="92">
        <v>27</v>
      </c>
      <c r="B32" s="92">
        <v>19</v>
      </c>
      <c r="C32" s="92"/>
      <c r="D32" s="105">
        <v>123</v>
      </c>
      <c r="E32" s="171" t="s">
        <v>59</v>
      </c>
      <c r="F32" s="106" t="s">
        <v>90</v>
      </c>
      <c r="G32" s="96">
        <f t="shared" si="1"/>
        <v>8</v>
      </c>
      <c r="H32" s="97">
        <f t="shared" si="2"/>
        <v>14</v>
      </c>
      <c r="I32" s="98"/>
      <c r="J32" s="99" t="s">
        <v>189</v>
      </c>
      <c r="K32" s="100" t="s">
        <v>15</v>
      </c>
      <c r="L32" s="100" t="s">
        <v>11</v>
      </c>
      <c r="M32" s="100" t="s">
        <v>14</v>
      </c>
      <c r="N32" s="100" t="s">
        <v>14</v>
      </c>
      <c r="O32" s="100" t="s">
        <v>15</v>
      </c>
      <c r="P32" s="100" t="s">
        <v>184</v>
      </c>
      <c r="Q32" s="100" t="s">
        <v>14</v>
      </c>
      <c r="R32" s="100" t="s">
        <v>14</v>
      </c>
      <c r="S32" s="100" t="s">
        <v>11</v>
      </c>
      <c r="T32" s="100" t="s">
        <v>184</v>
      </c>
      <c r="U32" s="101">
        <f t="shared" si="3"/>
        <v>7</v>
      </c>
      <c r="V32" s="102" t="s">
        <v>183</v>
      </c>
      <c r="W32" s="103">
        <v>14</v>
      </c>
      <c r="X32" s="92"/>
      <c r="Y32" s="103"/>
      <c r="Z32" s="104">
        <f t="shared" si="4"/>
        <v>1</v>
      </c>
    </row>
    <row r="33" spans="1:26" ht="20.25" customHeight="1">
      <c r="A33" s="92">
        <v>28</v>
      </c>
      <c r="B33" s="92">
        <v>20</v>
      </c>
      <c r="C33" s="92"/>
      <c r="D33" s="105">
        <v>118</v>
      </c>
      <c r="E33" s="179" t="s">
        <v>54</v>
      </c>
      <c r="F33" s="106" t="s">
        <v>90</v>
      </c>
      <c r="G33" s="96">
        <f t="shared" si="1"/>
        <v>8</v>
      </c>
      <c r="H33" s="97">
        <f t="shared" si="2"/>
        <v>15</v>
      </c>
      <c r="I33" s="98"/>
      <c r="J33" s="99" t="s">
        <v>189</v>
      </c>
      <c r="K33" s="100" t="s">
        <v>14</v>
      </c>
      <c r="L33" s="100" t="s">
        <v>183</v>
      </c>
      <c r="M33" s="100" t="s">
        <v>14</v>
      </c>
      <c r="N33" s="100" t="s">
        <v>183</v>
      </c>
      <c r="O33" s="100" t="s">
        <v>15</v>
      </c>
      <c r="P33" s="100" t="s">
        <v>15</v>
      </c>
      <c r="Q33" s="100" t="s">
        <v>14</v>
      </c>
      <c r="R33" s="100" t="s">
        <v>14</v>
      </c>
      <c r="S33" s="100" t="s">
        <v>15</v>
      </c>
      <c r="T33" s="100" t="s">
        <v>14</v>
      </c>
      <c r="U33" s="101">
        <f t="shared" si="3"/>
        <v>7</v>
      </c>
      <c r="V33" s="102" t="s">
        <v>183</v>
      </c>
      <c r="W33" s="103">
        <v>15</v>
      </c>
      <c r="X33" s="92"/>
      <c r="Y33" s="103"/>
      <c r="Z33" s="104">
        <f t="shared" si="4"/>
        <v>1</v>
      </c>
    </row>
    <row r="34" spans="1:26" ht="20.25" customHeight="1">
      <c r="A34" s="92">
        <v>29</v>
      </c>
      <c r="B34" s="92">
        <v>21</v>
      </c>
      <c r="C34" s="92"/>
      <c r="D34" s="105">
        <v>135</v>
      </c>
      <c r="E34" s="171" t="s">
        <v>70</v>
      </c>
      <c r="F34" s="106" t="s">
        <v>92</v>
      </c>
      <c r="G34" s="96">
        <f t="shared" si="1"/>
        <v>8</v>
      </c>
      <c r="H34" s="97">
        <f t="shared" si="2"/>
        <v>19</v>
      </c>
      <c r="I34" s="98"/>
      <c r="J34" s="99" t="s">
        <v>189</v>
      </c>
      <c r="K34" s="100" t="s">
        <v>14</v>
      </c>
      <c r="L34" s="100" t="s">
        <v>183</v>
      </c>
      <c r="M34" s="100" t="s">
        <v>14</v>
      </c>
      <c r="N34" s="100" t="s">
        <v>184</v>
      </c>
      <c r="O34" s="100" t="s">
        <v>15</v>
      </c>
      <c r="P34" s="100" t="s">
        <v>14</v>
      </c>
      <c r="Q34" s="100" t="s">
        <v>183</v>
      </c>
      <c r="R34" s="100" t="s">
        <v>14</v>
      </c>
      <c r="S34" s="100" t="s">
        <v>11</v>
      </c>
      <c r="T34" s="100" t="s">
        <v>184</v>
      </c>
      <c r="U34" s="101">
        <f t="shared" si="3"/>
        <v>7</v>
      </c>
      <c r="V34" s="102" t="s">
        <v>183</v>
      </c>
      <c r="W34" s="103">
        <v>19</v>
      </c>
      <c r="X34" s="92"/>
      <c r="Y34" s="103"/>
      <c r="Z34" s="104">
        <f t="shared" si="4"/>
        <v>1</v>
      </c>
    </row>
    <row r="35" spans="1:26" ht="20.25" customHeight="1">
      <c r="A35" s="92">
        <v>30</v>
      </c>
      <c r="B35" s="92">
        <v>22</v>
      </c>
      <c r="C35" s="92"/>
      <c r="D35" s="105">
        <v>128</v>
      </c>
      <c r="E35" s="171" t="s">
        <v>64</v>
      </c>
      <c r="F35" s="106" t="s">
        <v>91</v>
      </c>
      <c r="G35" s="96">
        <f t="shared" si="1"/>
        <v>8</v>
      </c>
      <c r="H35" s="97">
        <f t="shared" si="2"/>
        <v>20</v>
      </c>
      <c r="I35" s="98"/>
      <c r="J35" s="99" t="s">
        <v>190</v>
      </c>
      <c r="K35" s="100" t="s">
        <v>15</v>
      </c>
      <c r="L35" s="100" t="s">
        <v>183</v>
      </c>
      <c r="M35" s="100" t="s">
        <v>14</v>
      </c>
      <c r="N35" s="100" t="s">
        <v>11</v>
      </c>
      <c r="O35" s="100" t="s">
        <v>15</v>
      </c>
      <c r="P35" s="100" t="s">
        <v>184</v>
      </c>
      <c r="Q35" s="100" t="s">
        <v>15</v>
      </c>
      <c r="R35" s="100" t="s">
        <v>14</v>
      </c>
      <c r="S35" s="100" t="s">
        <v>15</v>
      </c>
      <c r="T35" s="100" t="s">
        <v>184</v>
      </c>
      <c r="U35" s="101">
        <f t="shared" si="3"/>
        <v>7</v>
      </c>
      <c r="V35" s="102" t="s">
        <v>183</v>
      </c>
      <c r="W35" s="103">
        <v>20</v>
      </c>
      <c r="X35" s="92"/>
      <c r="Y35" s="103"/>
      <c r="Z35" s="104">
        <f t="shared" si="4"/>
        <v>1</v>
      </c>
    </row>
    <row r="36" spans="1:26" ht="20.25" customHeight="1">
      <c r="A36" s="92">
        <v>31</v>
      </c>
      <c r="B36" s="92">
        <v>23</v>
      </c>
      <c r="C36" s="92"/>
      <c r="D36" s="105">
        <v>108</v>
      </c>
      <c r="E36" s="174" t="s">
        <v>44</v>
      </c>
      <c r="F36" s="107" t="s">
        <v>87</v>
      </c>
      <c r="G36" s="96">
        <f t="shared" si="1"/>
        <v>8</v>
      </c>
      <c r="H36" s="97">
        <f t="shared" si="2"/>
        <v>32</v>
      </c>
      <c r="I36" s="98"/>
      <c r="J36" s="99" t="s">
        <v>183</v>
      </c>
      <c r="K36" s="100" t="s">
        <v>14</v>
      </c>
      <c r="L36" s="100" t="s">
        <v>183</v>
      </c>
      <c r="M36" s="100" t="s">
        <v>14</v>
      </c>
      <c r="N36" s="100" t="s">
        <v>14</v>
      </c>
      <c r="O36" s="100" t="s">
        <v>15</v>
      </c>
      <c r="P36" s="100" t="s">
        <v>14</v>
      </c>
      <c r="Q36" s="100" t="s">
        <v>15</v>
      </c>
      <c r="R36" s="100" t="s">
        <v>14</v>
      </c>
      <c r="S36" s="100" t="s">
        <v>14</v>
      </c>
      <c r="T36" s="100" t="s">
        <v>183</v>
      </c>
      <c r="U36" s="101">
        <f t="shared" si="3"/>
        <v>7</v>
      </c>
      <c r="V36" s="102" t="s">
        <v>183</v>
      </c>
      <c r="W36" s="103">
        <v>32</v>
      </c>
      <c r="X36" s="92"/>
      <c r="Y36" s="103"/>
      <c r="Z36" s="104">
        <f t="shared" si="4"/>
        <v>1</v>
      </c>
    </row>
    <row r="37" spans="1:26" ht="20.25" customHeight="1">
      <c r="A37" s="92">
        <v>32</v>
      </c>
      <c r="B37" s="92">
        <v>24</v>
      </c>
      <c r="C37" s="92"/>
      <c r="D37" s="105">
        <v>144</v>
      </c>
      <c r="E37" s="171" t="s">
        <v>77</v>
      </c>
      <c r="F37" s="106" t="s">
        <v>93</v>
      </c>
      <c r="G37" s="96">
        <f t="shared" si="1"/>
        <v>8</v>
      </c>
      <c r="H37" s="97">
        <f t="shared" si="2"/>
        <v>39</v>
      </c>
      <c r="I37" s="98"/>
      <c r="J37" s="99" t="s">
        <v>189</v>
      </c>
      <c r="K37" s="100" t="s">
        <v>14</v>
      </c>
      <c r="L37" s="100" t="s">
        <v>15</v>
      </c>
      <c r="M37" s="100" t="s">
        <v>14</v>
      </c>
      <c r="N37" s="100" t="s">
        <v>184</v>
      </c>
      <c r="O37" s="100" t="s">
        <v>15</v>
      </c>
      <c r="P37" s="100" t="s">
        <v>184</v>
      </c>
      <c r="Q37" s="100" t="s">
        <v>15</v>
      </c>
      <c r="R37" s="100" t="s">
        <v>14</v>
      </c>
      <c r="S37" s="100" t="s">
        <v>15</v>
      </c>
      <c r="T37" s="100" t="s">
        <v>184</v>
      </c>
      <c r="U37" s="101">
        <f t="shared" si="3"/>
        <v>7</v>
      </c>
      <c r="V37" s="102" t="s">
        <v>183</v>
      </c>
      <c r="W37" s="103">
        <v>39</v>
      </c>
      <c r="X37" s="92"/>
      <c r="Y37" s="103"/>
      <c r="Z37" s="104">
        <f t="shared" si="4"/>
        <v>1</v>
      </c>
    </row>
    <row r="38" spans="1:26" ht="20.25" customHeight="1">
      <c r="A38" s="92">
        <v>33</v>
      </c>
      <c r="B38" s="92">
        <v>25</v>
      </c>
      <c r="C38" s="92"/>
      <c r="D38" s="105">
        <v>138</v>
      </c>
      <c r="E38" s="171" t="s">
        <v>73</v>
      </c>
      <c r="F38" s="106" t="s">
        <v>92</v>
      </c>
      <c r="G38" s="96">
        <f t="shared" si="1"/>
        <v>8</v>
      </c>
      <c r="H38" s="97">
        <f aca="true" t="shared" si="5" ref="H38:H69">W38+Y38</f>
        <v>42</v>
      </c>
      <c r="I38" s="98"/>
      <c r="J38" s="99" t="s">
        <v>189</v>
      </c>
      <c r="K38" s="100" t="s">
        <v>14</v>
      </c>
      <c r="L38" s="100" t="s">
        <v>183</v>
      </c>
      <c r="M38" s="100" t="s">
        <v>183</v>
      </c>
      <c r="N38" s="100" t="s">
        <v>15</v>
      </c>
      <c r="O38" s="100" t="s">
        <v>15</v>
      </c>
      <c r="P38" s="100" t="s">
        <v>14</v>
      </c>
      <c r="Q38" s="100" t="s">
        <v>14</v>
      </c>
      <c r="R38" s="100" t="s">
        <v>14</v>
      </c>
      <c r="S38" s="100" t="s">
        <v>14</v>
      </c>
      <c r="T38" s="100" t="s">
        <v>14</v>
      </c>
      <c r="U38" s="101">
        <f aca="true" t="shared" si="6" ref="U38:U69">SUM(COUNTIF(J38,J$3),COUNTIF(K38,K$3),COUNTIF(L38,L$3),COUNTIF(M38,M$3),COUNTIF(N38,N$3),COUNTIF(O38,O$3),COUNTIF(P38,P$3),COUNTIF(Q38,Q$3),COUNTIF(R38,R$3),COUNTIF(S38,S$3),COUNTIF(T38,T$3))</f>
        <v>7</v>
      </c>
      <c r="V38" s="102" t="s">
        <v>183</v>
      </c>
      <c r="W38" s="103">
        <v>42</v>
      </c>
      <c r="X38" s="92"/>
      <c r="Y38" s="103"/>
      <c r="Z38" s="104">
        <f aca="true" t="shared" si="7" ref="Z38:Z69">IF(V38="","",SUM(COUNTIF(V38,V$3),COUNTIF(X38,X$3)))</f>
        <v>1</v>
      </c>
    </row>
    <row r="39" spans="1:26" ht="20.25" customHeight="1">
      <c r="A39" s="92">
        <v>34</v>
      </c>
      <c r="B39" s="92"/>
      <c r="C39" s="92">
        <v>9</v>
      </c>
      <c r="D39" s="93">
        <v>158</v>
      </c>
      <c r="E39" s="171" t="s">
        <v>101</v>
      </c>
      <c r="F39" s="95" t="s">
        <v>203</v>
      </c>
      <c r="G39" s="96">
        <f t="shared" si="1"/>
        <v>8</v>
      </c>
      <c r="H39" s="97">
        <f t="shared" si="5"/>
        <v>77</v>
      </c>
      <c r="I39" s="98"/>
      <c r="J39" s="99" t="s">
        <v>189</v>
      </c>
      <c r="K39" s="100" t="s">
        <v>15</v>
      </c>
      <c r="L39" s="100" t="s">
        <v>183</v>
      </c>
      <c r="M39" s="100" t="s">
        <v>14</v>
      </c>
      <c r="N39" s="100" t="s">
        <v>15</v>
      </c>
      <c r="O39" s="100" t="s">
        <v>15</v>
      </c>
      <c r="P39" s="100" t="s">
        <v>184</v>
      </c>
      <c r="Q39" s="100" t="s">
        <v>15</v>
      </c>
      <c r="R39" s="100" t="s">
        <v>14</v>
      </c>
      <c r="S39" s="100" t="s">
        <v>14</v>
      </c>
      <c r="T39" s="100" t="s">
        <v>184</v>
      </c>
      <c r="U39" s="101">
        <f t="shared" si="6"/>
        <v>8</v>
      </c>
      <c r="V39" s="102" t="s">
        <v>14</v>
      </c>
      <c r="W39" s="103">
        <v>77</v>
      </c>
      <c r="X39" s="92"/>
      <c r="Y39" s="103"/>
      <c r="Z39" s="104">
        <f t="shared" si="7"/>
        <v>0</v>
      </c>
    </row>
    <row r="40" spans="1:26" ht="20.25" customHeight="1">
      <c r="A40" s="92">
        <v>35</v>
      </c>
      <c r="B40" s="92"/>
      <c r="C40" s="92">
        <v>10</v>
      </c>
      <c r="D40" s="93"/>
      <c r="E40" s="94" t="s">
        <v>159</v>
      </c>
      <c r="F40" s="95" t="s">
        <v>197</v>
      </c>
      <c r="G40" s="96">
        <f t="shared" si="1"/>
        <v>8</v>
      </c>
      <c r="H40" s="97">
        <f t="shared" si="5"/>
        <v>89</v>
      </c>
      <c r="I40" s="98"/>
      <c r="J40" s="99" t="s">
        <v>189</v>
      </c>
      <c r="K40" s="100" t="s">
        <v>15</v>
      </c>
      <c r="L40" s="100" t="s">
        <v>183</v>
      </c>
      <c r="M40" s="100" t="s">
        <v>14</v>
      </c>
      <c r="N40" s="100" t="s">
        <v>11</v>
      </c>
      <c r="O40" s="100" t="s">
        <v>15</v>
      </c>
      <c r="P40" s="100" t="s">
        <v>184</v>
      </c>
      <c r="Q40" s="100" t="s">
        <v>15</v>
      </c>
      <c r="R40" s="100" t="s">
        <v>14</v>
      </c>
      <c r="S40" s="100" t="s">
        <v>15</v>
      </c>
      <c r="T40" s="100" t="s">
        <v>184</v>
      </c>
      <c r="U40" s="101">
        <f t="shared" si="6"/>
        <v>8</v>
      </c>
      <c r="V40" s="102" t="s">
        <v>185</v>
      </c>
      <c r="W40" s="103">
        <v>89</v>
      </c>
      <c r="X40" s="92"/>
      <c r="Y40" s="103"/>
      <c r="Z40" s="104">
        <f t="shared" si="7"/>
        <v>0</v>
      </c>
    </row>
    <row r="41" spans="1:26" ht="20.25" customHeight="1">
      <c r="A41" s="92">
        <v>36</v>
      </c>
      <c r="B41" s="92">
        <v>26</v>
      </c>
      <c r="C41" s="92" t="s">
        <v>309</v>
      </c>
      <c r="D41" s="105">
        <v>149</v>
      </c>
      <c r="E41" s="171" t="s">
        <v>82</v>
      </c>
      <c r="F41" s="106" t="s">
        <v>95</v>
      </c>
      <c r="G41" s="96">
        <f t="shared" si="1"/>
        <v>8</v>
      </c>
      <c r="H41" s="97">
        <f t="shared" si="5"/>
        <v>107</v>
      </c>
      <c r="I41" s="98"/>
      <c r="J41" s="99" t="s">
        <v>189</v>
      </c>
      <c r="K41" s="100" t="s">
        <v>14</v>
      </c>
      <c r="L41" s="100" t="s">
        <v>11</v>
      </c>
      <c r="M41" s="100" t="s">
        <v>14</v>
      </c>
      <c r="N41" s="100" t="s">
        <v>15</v>
      </c>
      <c r="O41" s="100" t="s">
        <v>15</v>
      </c>
      <c r="P41" s="100" t="s">
        <v>184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1">
        <f t="shared" si="6"/>
        <v>8</v>
      </c>
      <c r="V41" s="102" t="s">
        <v>14</v>
      </c>
      <c r="W41" s="103">
        <v>107</v>
      </c>
      <c r="X41" s="92"/>
      <c r="Y41" s="103"/>
      <c r="Z41" s="104">
        <f t="shared" si="7"/>
        <v>0</v>
      </c>
    </row>
    <row r="42" spans="1:26" ht="20.25" customHeight="1">
      <c r="A42" s="92">
        <v>37</v>
      </c>
      <c r="B42" s="92" t="s">
        <v>309</v>
      </c>
      <c r="C42" s="92">
        <v>11</v>
      </c>
      <c r="D42" s="93"/>
      <c r="E42" s="94" t="s">
        <v>179</v>
      </c>
      <c r="F42" s="95" t="s">
        <v>193</v>
      </c>
      <c r="G42" s="96">
        <f t="shared" si="1"/>
        <v>7</v>
      </c>
      <c r="H42" s="97">
        <f t="shared" si="5"/>
        <v>14</v>
      </c>
      <c r="I42" s="98"/>
      <c r="J42" s="99" t="s">
        <v>189</v>
      </c>
      <c r="K42" s="100" t="s">
        <v>14</v>
      </c>
      <c r="L42" s="100" t="s">
        <v>183</v>
      </c>
      <c r="M42" s="100" t="s">
        <v>14</v>
      </c>
      <c r="N42" s="100" t="s">
        <v>14</v>
      </c>
      <c r="O42" s="100" t="s">
        <v>15</v>
      </c>
      <c r="P42" s="100" t="s">
        <v>14</v>
      </c>
      <c r="Q42" s="100" t="s">
        <v>185</v>
      </c>
      <c r="R42" s="100" t="s">
        <v>14</v>
      </c>
      <c r="S42" s="100" t="s">
        <v>187</v>
      </c>
      <c r="T42" s="100" t="s">
        <v>186</v>
      </c>
      <c r="U42" s="101">
        <f t="shared" si="6"/>
        <v>6</v>
      </c>
      <c r="V42" s="102" t="s">
        <v>183</v>
      </c>
      <c r="W42" s="103">
        <v>14</v>
      </c>
      <c r="X42" s="92"/>
      <c r="Y42" s="103"/>
      <c r="Z42" s="104">
        <f t="shared" si="7"/>
        <v>1</v>
      </c>
    </row>
    <row r="43" spans="1:26" ht="20.25" customHeight="1">
      <c r="A43" s="92">
        <v>38</v>
      </c>
      <c r="B43" s="92">
        <v>27</v>
      </c>
      <c r="C43" s="92" t="s">
        <v>309</v>
      </c>
      <c r="D43" s="105">
        <v>126</v>
      </c>
      <c r="E43" s="171" t="s">
        <v>62</v>
      </c>
      <c r="F43" s="106" t="s">
        <v>90</v>
      </c>
      <c r="G43" s="96">
        <f t="shared" si="1"/>
        <v>7</v>
      </c>
      <c r="H43" s="97">
        <f t="shared" si="5"/>
        <v>17</v>
      </c>
      <c r="I43" s="98"/>
      <c r="J43" s="99" t="s">
        <v>189</v>
      </c>
      <c r="K43" s="100" t="s">
        <v>14</v>
      </c>
      <c r="L43" s="100" t="s">
        <v>183</v>
      </c>
      <c r="M43" s="100" t="s">
        <v>15</v>
      </c>
      <c r="N43" s="100" t="s">
        <v>14</v>
      </c>
      <c r="O43" s="100" t="s">
        <v>15</v>
      </c>
      <c r="P43" s="100" t="s">
        <v>14</v>
      </c>
      <c r="Q43" s="100" t="s">
        <v>14</v>
      </c>
      <c r="R43" s="100" t="s">
        <v>11</v>
      </c>
      <c r="S43" s="100" t="s">
        <v>14</v>
      </c>
      <c r="T43" s="100" t="s">
        <v>185</v>
      </c>
      <c r="U43" s="101">
        <f t="shared" si="6"/>
        <v>6</v>
      </c>
      <c r="V43" s="102" t="s">
        <v>183</v>
      </c>
      <c r="W43" s="103">
        <v>17</v>
      </c>
      <c r="X43" s="92"/>
      <c r="Y43" s="103"/>
      <c r="Z43" s="104">
        <f t="shared" si="7"/>
        <v>1</v>
      </c>
    </row>
    <row r="44" spans="1:26" ht="20.25" customHeight="1">
      <c r="A44" s="92">
        <v>39</v>
      </c>
      <c r="B44" s="92">
        <v>28</v>
      </c>
      <c r="C44" s="92" t="s">
        <v>309</v>
      </c>
      <c r="D44" s="105">
        <v>142</v>
      </c>
      <c r="E44" s="171" t="s">
        <v>35</v>
      </c>
      <c r="F44" s="106" t="s">
        <v>93</v>
      </c>
      <c r="G44" s="96">
        <f t="shared" si="1"/>
        <v>7</v>
      </c>
      <c r="H44" s="97">
        <f t="shared" si="5"/>
        <v>19</v>
      </c>
      <c r="I44" s="98"/>
      <c r="J44" s="99" t="s">
        <v>189</v>
      </c>
      <c r="K44" s="100" t="s">
        <v>11</v>
      </c>
      <c r="L44" s="100" t="s">
        <v>11</v>
      </c>
      <c r="M44" s="100" t="s">
        <v>14</v>
      </c>
      <c r="N44" s="100" t="s">
        <v>15</v>
      </c>
      <c r="O44" s="100" t="s">
        <v>15</v>
      </c>
      <c r="P44" s="100" t="s">
        <v>184</v>
      </c>
      <c r="Q44" s="100" t="s">
        <v>15</v>
      </c>
      <c r="R44" s="100" t="s">
        <v>14</v>
      </c>
      <c r="S44" s="100" t="s">
        <v>15</v>
      </c>
      <c r="T44" s="100" t="s">
        <v>184</v>
      </c>
      <c r="U44" s="101">
        <f t="shared" si="6"/>
        <v>6</v>
      </c>
      <c r="V44" s="102" t="s">
        <v>183</v>
      </c>
      <c r="W44" s="103">
        <v>19</v>
      </c>
      <c r="X44" s="92"/>
      <c r="Y44" s="103"/>
      <c r="Z44" s="104">
        <f t="shared" si="7"/>
        <v>1</v>
      </c>
    </row>
    <row r="45" spans="1:26" ht="20.25" customHeight="1">
      <c r="A45" s="92">
        <v>40</v>
      </c>
      <c r="B45" s="92">
        <v>29</v>
      </c>
      <c r="C45" s="92" t="s">
        <v>309</v>
      </c>
      <c r="D45" s="105">
        <v>132</v>
      </c>
      <c r="E45" s="171" t="s">
        <v>67</v>
      </c>
      <c r="F45" s="106" t="s">
        <v>92</v>
      </c>
      <c r="G45" s="96">
        <f t="shared" si="1"/>
        <v>7</v>
      </c>
      <c r="H45" s="97">
        <f t="shared" si="5"/>
        <v>23</v>
      </c>
      <c r="I45" s="98"/>
      <c r="J45" s="99" t="s">
        <v>189</v>
      </c>
      <c r="K45" s="100" t="s">
        <v>184</v>
      </c>
      <c r="L45" s="100" t="s">
        <v>11</v>
      </c>
      <c r="M45" s="100" t="s">
        <v>183</v>
      </c>
      <c r="N45" s="100" t="s">
        <v>11</v>
      </c>
      <c r="O45" s="100" t="s">
        <v>15</v>
      </c>
      <c r="P45" s="100" t="s">
        <v>184</v>
      </c>
      <c r="Q45" s="100" t="s">
        <v>183</v>
      </c>
      <c r="R45" s="100" t="s">
        <v>14</v>
      </c>
      <c r="S45" s="100" t="s">
        <v>11</v>
      </c>
      <c r="T45" s="100" t="s">
        <v>184</v>
      </c>
      <c r="U45" s="101">
        <f t="shared" si="6"/>
        <v>6</v>
      </c>
      <c r="V45" s="102" t="s">
        <v>183</v>
      </c>
      <c r="W45" s="103">
        <v>23</v>
      </c>
      <c r="X45" s="92"/>
      <c r="Y45" s="103"/>
      <c r="Z45" s="104">
        <f t="shared" si="7"/>
        <v>1</v>
      </c>
    </row>
    <row r="46" spans="1:26" ht="20.25" customHeight="1">
      <c r="A46" s="92">
        <v>41</v>
      </c>
      <c r="B46" s="92" t="s">
        <v>309</v>
      </c>
      <c r="C46" s="92">
        <v>12</v>
      </c>
      <c r="D46" s="93"/>
      <c r="E46" s="94" t="s">
        <v>158</v>
      </c>
      <c r="F46" s="95" t="s">
        <v>210</v>
      </c>
      <c r="G46" s="96">
        <f t="shared" si="1"/>
        <v>7</v>
      </c>
      <c r="H46" s="97">
        <f t="shared" si="5"/>
        <v>24</v>
      </c>
      <c r="I46" s="98"/>
      <c r="J46" s="99" t="s">
        <v>189</v>
      </c>
      <c r="K46" s="100" t="s">
        <v>184</v>
      </c>
      <c r="L46" s="100" t="s">
        <v>183</v>
      </c>
      <c r="M46" s="100" t="s">
        <v>14</v>
      </c>
      <c r="N46" s="100" t="s">
        <v>14</v>
      </c>
      <c r="O46" s="100" t="s">
        <v>15</v>
      </c>
      <c r="P46" s="100" t="s">
        <v>14</v>
      </c>
      <c r="Q46" s="100" t="s">
        <v>15</v>
      </c>
      <c r="R46" s="100" t="s">
        <v>14</v>
      </c>
      <c r="S46" s="100" t="s">
        <v>15</v>
      </c>
      <c r="T46" s="100" t="s">
        <v>184</v>
      </c>
      <c r="U46" s="101">
        <f t="shared" si="6"/>
        <v>6</v>
      </c>
      <c r="V46" s="102" t="s">
        <v>183</v>
      </c>
      <c r="W46" s="103">
        <v>24</v>
      </c>
      <c r="X46" s="92"/>
      <c r="Y46" s="103"/>
      <c r="Z46" s="104">
        <f t="shared" si="7"/>
        <v>1</v>
      </c>
    </row>
    <row r="47" spans="1:26" ht="20.25" customHeight="1">
      <c r="A47" s="92">
        <v>42</v>
      </c>
      <c r="B47" s="92">
        <v>30</v>
      </c>
      <c r="C47" s="92" t="s">
        <v>309</v>
      </c>
      <c r="D47" s="105">
        <v>145</v>
      </c>
      <c r="E47" s="171" t="s">
        <v>78</v>
      </c>
      <c r="F47" s="106" t="s">
        <v>93</v>
      </c>
      <c r="G47" s="96">
        <f t="shared" si="1"/>
        <v>7</v>
      </c>
      <c r="H47" s="97">
        <f t="shared" si="5"/>
        <v>28</v>
      </c>
      <c r="I47" s="98"/>
      <c r="J47" s="99" t="s">
        <v>189</v>
      </c>
      <c r="K47" s="100" t="s">
        <v>14</v>
      </c>
      <c r="L47" s="100" t="s">
        <v>11</v>
      </c>
      <c r="M47" s="100" t="s">
        <v>14</v>
      </c>
      <c r="N47" s="100" t="s">
        <v>15</v>
      </c>
      <c r="O47" s="100" t="s">
        <v>15</v>
      </c>
      <c r="P47" s="100" t="s">
        <v>14</v>
      </c>
      <c r="Q47" s="100" t="s">
        <v>15</v>
      </c>
      <c r="R47" s="100" t="s">
        <v>14</v>
      </c>
      <c r="S47" s="100" t="s">
        <v>14</v>
      </c>
      <c r="T47" s="100" t="s">
        <v>14</v>
      </c>
      <c r="U47" s="101">
        <f t="shared" si="6"/>
        <v>6</v>
      </c>
      <c r="V47" s="102" t="s">
        <v>183</v>
      </c>
      <c r="W47" s="103">
        <v>28</v>
      </c>
      <c r="X47" s="92"/>
      <c r="Y47" s="103"/>
      <c r="Z47" s="104">
        <f t="shared" si="7"/>
        <v>1</v>
      </c>
    </row>
    <row r="48" spans="1:27" ht="20.25" customHeight="1">
      <c r="A48" s="92">
        <v>42</v>
      </c>
      <c r="B48" s="92">
        <v>31</v>
      </c>
      <c r="C48" s="92" t="s">
        <v>309</v>
      </c>
      <c r="D48" s="105">
        <v>104</v>
      </c>
      <c r="E48" s="174" t="s">
        <v>40</v>
      </c>
      <c r="F48" s="107" t="s">
        <v>87</v>
      </c>
      <c r="G48" s="96">
        <f>IF(J48="","",U48+Z48)-1</f>
        <v>7</v>
      </c>
      <c r="H48" s="97">
        <f t="shared" si="5"/>
        <v>28</v>
      </c>
      <c r="I48" s="98"/>
      <c r="J48" s="99" t="s">
        <v>183</v>
      </c>
      <c r="K48" s="100" t="s">
        <v>14</v>
      </c>
      <c r="L48" s="100" t="s">
        <v>183</v>
      </c>
      <c r="M48" s="100" t="s">
        <v>14</v>
      </c>
      <c r="N48" s="100" t="s">
        <v>185</v>
      </c>
      <c r="O48" s="100" t="s">
        <v>15</v>
      </c>
      <c r="P48" s="100" t="s">
        <v>14</v>
      </c>
      <c r="Q48" s="100" t="s">
        <v>15</v>
      </c>
      <c r="R48" s="100" t="s">
        <v>14</v>
      </c>
      <c r="S48" s="100" t="s">
        <v>11</v>
      </c>
      <c r="T48" s="100" t="s">
        <v>184</v>
      </c>
      <c r="U48" s="101">
        <f t="shared" si="6"/>
        <v>7</v>
      </c>
      <c r="V48" s="102" t="s">
        <v>183</v>
      </c>
      <c r="W48" s="103">
        <v>28</v>
      </c>
      <c r="X48" s="92"/>
      <c r="Y48" s="103"/>
      <c r="Z48" s="104">
        <f t="shared" si="7"/>
        <v>1</v>
      </c>
      <c r="AA48" s="64" t="s">
        <v>208</v>
      </c>
    </row>
    <row r="49" spans="1:26" ht="20.25" customHeight="1">
      <c r="A49" s="92">
        <v>44</v>
      </c>
      <c r="B49" s="92">
        <v>32</v>
      </c>
      <c r="C49" s="92" t="s">
        <v>309</v>
      </c>
      <c r="D49" s="105">
        <v>151</v>
      </c>
      <c r="E49" s="171" t="s">
        <v>84</v>
      </c>
      <c r="F49" s="106" t="s">
        <v>95</v>
      </c>
      <c r="G49" s="96">
        <f aca="true" t="shared" si="8" ref="G49:G61">IF(J49="","",U49+Z49)</f>
        <v>7</v>
      </c>
      <c r="H49" s="97">
        <f t="shared" si="5"/>
        <v>40</v>
      </c>
      <c r="I49" s="98"/>
      <c r="J49" s="99" t="s">
        <v>189</v>
      </c>
      <c r="K49" s="100" t="s">
        <v>11</v>
      </c>
      <c r="L49" s="100" t="s">
        <v>11</v>
      </c>
      <c r="M49" s="100" t="s">
        <v>14</v>
      </c>
      <c r="N49" s="100" t="s">
        <v>11</v>
      </c>
      <c r="O49" s="100" t="s">
        <v>15</v>
      </c>
      <c r="P49" s="100" t="s">
        <v>14</v>
      </c>
      <c r="Q49" s="100" t="s">
        <v>14</v>
      </c>
      <c r="R49" s="100" t="s">
        <v>14</v>
      </c>
      <c r="S49" s="100" t="s">
        <v>15</v>
      </c>
      <c r="T49" s="100" t="s">
        <v>14</v>
      </c>
      <c r="U49" s="101">
        <f t="shared" si="6"/>
        <v>6</v>
      </c>
      <c r="V49" s="102" t="s">
        <v>183</v>
      </c>
      <c r="W49" s="103">
        <v>40</v>
      </c>
      <c r="X49" s="92"/>
      <c r="Y49" s="103"/>
      <c r="Z49" s="104">
        <f t="shared" si="7"/>
        <v>1</v>
      </c>
    </row>
    <row r="50" spans="1:26" ht="20.25" customHeight="1">
      <c r="A50" s="92">
        <v>45</v>
      </c>
      <c r="B50" s="92">
        <v>33</v>
      </c>
      <c r="C50" s="92" t="s">
        <v>309</v>
      </c>
      <c r="D50" s="105"/>
      <c r="E50" s="94" t="s">
        <v>170</v>
      </c>
      <c r="F50" s="95" t="s">
        <v>213</v>
      </c>
      <c r="G50" s="96">
        <f t="shared" si="8"/>
        <v>7</v>
      </c>
      <c r="H50" s="97">
        <f t="shared" si="5"/>
        <v>71</v>
      </c>
      <c r="I50" s="98"/>
      <c r="J50" s="99" t="s">
        <v>189</v>
      </c>
      <c r="K50" s="100" t="s">
        <v>14</v>
      </c>
      <c r="L50" s="100" t="s">
        <v>183</v>
      </c>
      <c r="M50" s="100" t="s">
        <v>14</v>
      </c>
      <c r="N50" s="100" t="s">
        <v>183</v>
      </c>
      <c r="O50" s="100" t="s">
        <v>15</v>
      </c>
      <c r="P50" s="100" t="s">
        <v>184</v>
      </c>
      <c r="Q50" s="100" t="s">
        <v>15</v>
      </c>
      <c r="R50" s="100" t="s">
        <v>14</v>
      </c>
      <c r="S50" s="100" t="s">
        <v>15</v>
      </c>
      <c r="T50" s="100" t="s">
        <v>14</v>
      </c>
      <c r="U50" s="101">
        <f t="shared" si="6"/>
        <v>7</v>
      </c>
      <c r="V50" s="102" t="s">
        <v>15</v>
      </c>
      <c r="W50" s="103">
        <v>71</v>
      </c>
      <c r="X50" s="92"/>
      <c r="Y50" s="103"/>
      <c r="Z50" s="104">
        <f t="shared" si="7"/>
        <v>0</v>
      </c>
    </row>
    <row r="51" spans="1:26" ht="20.25" customHeight="1">
      <c r="A51" s="92">
        <v>46</v>
      </c>
      <c r="B51" s="92">
        <v>34</v>
      </c>
      <c r="C51" s="92" t="s">
        <v>309</v>
      </c>
      <c r="D51" s="105">
        <v>106</v>
      </c>
      <c r="E51" s="174" t="s">
        <v>42</v>
      </c>
      <c r="F51" s="107" t="s">
        <v>87</v>
      </c>
      <c r="G51" s="96">
        <f t="shared" si="8"/>
        <v>7</v>
      </c>
      <c r="H51" s="97">
        <f t="shared" si="5"/>
        <v>72</v>
      </c>
      <c r="I51" s="98"/>
      <c r="J51" s="99" t="s">
        <v>183</v>
      </c>
      <c r="K51" s="100" t="s">
        <v>14</v>
      </c>
      <c r="L51" s="100" t="s">
        <v>185</v>
      </c>
      <c r="M51" s="100" t="s">
        <v>14</v>
      </c>
      <c r="N51" s="100" t="s">
        <v>14</v>
      </c>
      <c r="O51" s="100" t="s">
        <v>15</v>
      </c>
      <c r="P51" s="100" t="s">
        <v>184</v>
      </c>
      <c r="Q51" s="100" t="s">
        <v>185</v>
      </c>
      <c r="R51" s="100" t="s">
        <v>14</v>
      </c>
      <c r="S51" s="100" t="s">
        <v>14</v>
      </c>
      <c r="T51" s="100" t="s">
        <v>185</v>
      </c>
      <c r="U51" s="101">
        <f t="shared" si="6"/>
        <v>7</v>
      </c>
      <c r="V51" s="102" t="s">
        <v>15</v>
      </c>
      <c r="W51" s="103">
        <v>72</v>
      </c>
      <c r="X51" s="92"/>
      <c r="Y51" s="103"/>
      <c r="Z51" s="104">
        <f t="shared" si="7"/>
        <v>0</v>
      </c>
    </row>
    <row r="52" spans="1:26" ht="20.25" customHeight="1">
      <c r="A52" s="92">
        <v>46</v>
      </c>
      <c r="B52" s="92">
        <v>34</v>
      </c>
      <c r="C52" s="92" t="s">
        <v>309</v>
      </c>
      <c r="D52" s="105">
        <v>121</v>
      </c>
      <c r="E52" s="171" t="s">
        <v>57</v>
      </c>
      <c r="F52" s="106" t="s">
        <v>90</v>
      </c>
      <c r="G52" s="96">
        <f t="shared" si="8"/>
        <v>7</v>
      </c>
      <c r="H52" s="97">
        <f t="shared" si="5"/>
        <v>72</v>
      </c>
      <c r="I52" s="98"/>
      <c r="J52" s="99" t="s">
        <v>189</v>
      </c>
      <c r="K52" s="100" t="s">
        <v>14</v>
      </c>
      <c r="L52" s="100" t="s">
        <v>185</v>
      </c>
      <c r="M52" s="100" t="s">
        <v>14</v>
      </c>
      <c r="N52" s="100" t="s">
        <v>11</v>
      </c>
      <c r="O52" s="100" t="s">
        <v>15</v>
      </c>
      <c r="P52" s="100" t="s">
        <v>14</v>
      </c>
      <c r="Q52" s="100" t="s">
        <v>11</v>
      </c>
      <c r="R52" s="100" t="s">
        <v>14</v>
      </c>
      <c r="S52" s="100" t="s">
        <v>14</v>
      </c>
      <c r="T52" s="100" t="s">
        <v>11</v>
      </c>
      <c r="U52" s="101">
        <f t="shared" si="6"/>
        <v>7</v>
      </c>
      <c r="V52" s="102" t="s">
        <v>14</v>
      </c>
      <c r="W52" s="103">
        <v>72</v>
      </c>
      <c r="X52" s="92"/>
      <c r="Y52" s="103"/>
      <c r="Z52" s="104">
        <f t="shared" si="7"/>
        <v>0</v>
      </c>
    </row>
    <row r="53" spans="1:26" ht="20.25" customHeight="1">
      <c r="A53" s="92">
        <v>48</v>
      </c>
      <c r="B53" s="92" t="s">
        <v>309</v>
      </c>
      <c r="C53" s="92">
        <v>13</v>
      </c>
      <c r="D53" s="93"/>
      <c r="E53" s="94" t="s">
        <v>178</v>
      </c>
      <c r="F53" s="95" t="s">
        <v>214</v>
      </c>
      <c r="G53" s="96">
        <f t="shared" si="8"/>
        <v>7</v>
      </c>
      <c r="H53" s="97">
        <f t="shared" si="5"/>
        <v>81</v>
      </c>
      <c r="I53" s="98"/>
      <c r="J53" s="99" t="s">
        <v>189</v>
      </c>
      <c r="K53" s="100" t="s">
        <v>14</v>
      </c>
      <c r="L53" s="100" t="s">
        <v>15</v>
      </c>
      <c r="M53" s="100" t="s">
        <v>14</v>
      </c>
      <c r="N53" s="100" t="s">
        <v>14</v>
      </c>
      <c r="O53" s="100" t="s">
        <v>15</v>
      </c>
      <c r="P53" s="100" t="s">
        <v>14</v>
      </c>
      <c r="Q53" s="100" t="s">
        <v>185</v>
      </c>
      <c r="R53" s="100" t="s">
        <v>14</v>
      </c>
      <c r="S53" s="100" t="s">
        <v>14</v>
      </c>
      <c r="T53" s="100" t="s">
        <v>184</v>
      </c>
      <c r="U53" s="101">
        <f t="shared" si="6"/>
        <v>7</v>
      </c>
      <c r="V53" s="102" t="s">
        <v>15</v>
      </c>
      <c r="W53" s="103">
        <v>81</v>
      </c>
      <c r="X53" s="92"/>
      <c r="Y53" s="103"/>
      <c r="Z53" s="104">
        <f t="shared" si="7"/>
        <v>0</v>
      </c>
    </row>
    <row r="54" spans="1:26" ht="20.25" customHeight="1">
      <c r="A54" s="92">
        <v>49</v>
      </c>
      <c r="B54" s="92" t="s">
        <v>309</v>
      </c>
      <c r="C54" s="92">
        <v>14</v>
      </c>
      <c r="D54" s="93"/>
      <c r="E54" s="94" t="s">
        <v>164</v>
      </c>
      <c r="F54" s="95" t="s">
        <v>215</v>
      </c>
      <c r="G54" s="96">
        <f t="shared" si="8"/>
        <v>7</v>
      </c>
      <c r="H54" s="97">
        <f t="shared" si="5"/>
        <v>90</v>
      </c>
      <c r="I54" s="98"/>
      <c r="J54" s="99" t="s">
        <v>190</v>
      </c>
      <c r="K54" s="100" t="s">
        <v>14</v>
      </c>
      <c r="L54" s="100" t="s">
        <v>11</v>
      </c>
      <c r="M54" s="100" t="s">
        <v>14</v>
      </c>
      <c r="N54" s="100" t="s">
        <v>14</v>
      </c>
      <c r="O54" s="100" t="s">
        <v>15</v>
      </c>
      <c r="P54" s="100" t="s">
        <v>184</v>
      </c>
      <c r="Q54" s="100" t="s">
        <v>15</v>
      </c>
      <c r="R54" s="100" t="s">
        <v>14</v>
      </c>
      <c r="S54" s="100" t="s">
        <v>14</v>
      </c>
      <c r="T54" s="100" t="s">
        <v>184</v>
      </c>
      <c r="U54" s="101">
        <f t="shared" si="6"/>
        <v>7</v>
      </c>
      <c r="V54" s="102" t="s">
        <v>15</v>
      </c>
      <c r="W54" s="103">
        <v>90</v>
      </c>
      <c r="X54" s="92"/>
      <c r="Y54" s="103"/>
      <c r="Z54" s="104">
        <f t="shared" si="7"/>
        <v>0</v>
      </c>
    </row>
    <row r="55" spans="1:26" ht="20.25" customHeight="1">
      <c r="A55" s="92">
        <v>50</v>
      </c>
      <c r="B55" s="92">
        <v>36</v>
      </c>
      <c r="C55" s="92" t="s">
        <v>309</v>
      </c>
      <c r="D55" s="105">
        <v>101</v>
      </c>
      <c r="E55" s="172" t="s">
        <v>39</v>
      </c>
      <c r="F55" s="109" t="s">
        <v>32</v>
      </c>
      <c r="G55" s="96">
        <f t="shared" si="8"/>
        <v>7</v>
      </c>
      <c r="H55" s="97">
        <f t="shared" si="5"/>
        <v>94</v>
      </c>
      <c r="I55" s="98"/>
      <c r="J55" s="99" t="s">
        <v>183</v>
      </c>
      <c r="K55" s="100" t="s">
        <v>14</v>
      </c>
      <c r="L55" s="100" t="s">
        <v>11</v>
      </c>
      <c r="M55" s="100" t="s">
        <v>14</v>
      </c>
      <c r="N55" s="100" t="s">
        <v>15</v>
      </c>
      <c r="O55" s="100" t="s">
        <v>15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1">
        <f t="shared" si="6"/>
        <v>7</v>
      </c>
      <c r="V55" s="102" t="s">
        <v>14</v>
      </c>
      <c r="W55" s="103">
        <v>94</v>
      </c>
      <c r="X55" s="92"/>
      <c r="Y55" s="103"/>
      <c r="Z55" s="104">
        <f t="shared" si="7"/>
        <v>0</v>
      </c>
    </row>
    <row r="56" spans="1:26" ht="20.25" customHeight="1">
      <c r="A56" s="92">
        <v>51</v>
      </c>
      <c r="B56" s="92">
        <v>37</v>
      </c>
      <c r="C56" s="92" t="s">
        <v>309</v>
      </c>
      <c r="D56" s="105"/>
      <c r="E56" s="94" t="s">
        <v>154</v>
      </c>
      <c r="F56" s="110" t="s">
        <v>93</v>
      </c>
      <c r="G56" s="96">
        <f t="shared" si="8"/>
        <v>7</v>
      </c>
      <c r="H56" s="97">
        <f t="shared" si="5"/>
        <v>95</v>
      </c>
      <c r="I56" s="98"/>
      <c r="J56" s="99" t="s">
        <v>189</v>
      </c>
      <c r="K56" s="100" t="s">
        <v>14</v>
      </c>
      <c r="L56" s="100" t="s">
        <v>183</v>
      </c>
      <c r="M56" s="100" t="s">
        <v>14</v>
      </c>
      <c r="N56" s="100" t="s">
        <v>14</v>
      </c>
      <c r="O56" s="100" t="s">
        <v>15</v>
      </c>
      <c r="P56" s="100" t="s">
        <v>14</v>
      </c>
      <c r="Q56" s="100" t="s">
        <v>11</v>
      </c>
      <c r="R56" s="100" t="s">
        <v>14</v>
      </c>
      <c r="S56" s="100" t="s">
        <v>14</v>
      </c>
      <c r="T56" s="100" t="s">
        <v>185</v>
      </c>
      <c r="U56" s="101">
        <f t="shared" si="6"/>
        <v>7</v>
      </c>
      <c r="V56" s="102" t="s">
        <v>15</v>
      </c>
      <c r="W56" s="103">
        <v>95</v>
      </c>
      <c r="X56" s="92"/>
      <c r="Y56" s="103"/>
      <c r="Z56" s="104">
        <f t="shared" si="7"/>
        <v>0</v>
      </c>
    </row>
    <row r="57" spans="1:26" ht="20.25" customHeight="1">
      <c r="A57" s="92">
        <v>52</v>
      </c>
      <c r="B57" s="92" t="s">
        <v>309</v>
      </c>
      <c r="C57" s="92">
        <v>15</v>
      </c>
      <c r="D57" s="93">
        <v>159</v>
      </c>
      <c r="E57" s="108" t="s">
        <v>102</v>
      </c>
      <c r="F57" s="75" t="s">
        <v>216</v>
      </c>
      <c r="G57" s="96">
        <f t="shared" si="8"/>
        <v>7</v>
      </c>
      <c r="H57" s="97">
        <f t="shared" si="5"/>
        <v>109</v>
      </c>
      <c r="I57" s="98"/>
      <c r="J57" s="99" t="s">
        <v>189</v>
      </c>
      <c r="K57" s="100" t="s">
        <v>14</v>
      </c>
      <c r="L57" s="100" t="s">
        <v>11</v>
      </c>
      <c r="M57" s="100" t="s">
        <v>14</v>
      </c>
      <c r="N57" s="100" t="s">
        <v>15</v>
      </c>
      <c r="O57" s="100" t="s">
        <v>15</v>
      </c>
      <c r="P57" s="100" t="s">
        <v>14</v>
      </c>
      <c r="Q57" s="100" t="s">
        <v>11</v>
      </c>
      <c r="R57" s="100" t="s">
        <v>14</v>
      </c>
      <c r="S57" s="100" t="s">
        <v>14</v>
      </c>
      <c r="T57" s="100" t="s">
        <v>184</v>
      </c>
      <c r="U57" s="101">
        <f t="shared" si="6"/>
        <v>7</v>
      </c>
      <c r="V57" s="102" t="s">
        <v>185</v>
      </c>
      <c r="W57" s="103">
        <v>109</v>
      </c>
      <c r="X57" s="92"/>
      <c r="Y57" s="103"/>
      <c r="Z57" s="104">
        <f t="shared" si="7"/>
        <v>0</v>
      </c>
    </row>
    <row r="58" spans="1:26" ht="20.25" customHeight="1">
      <c r="A58" s="92">
        <v>53</v>
      </c>
      <c r="B58" s="92" t="s">
        <v>309</v>
      </c>
      <c r="C58" s="92">
        <v>16</v>
      </c>
      <c r="D58" s="93">
        <v>155</v>
      </c>
      <c r="E58" s="171" t="s">
        <v>31</v>
      </c>
      <c r="F58" s="110"/>
      <c r="G58" s="96">
        <f t="shared" si="8"/>
        <v>6</v>
      </c>
      <c r="H58" s="97">
        <f t="shared" si="5"/>
        <v>15</v>
      </c>
      <c r="I58" s="98"/>
      <c r="J58" s="99" t="s">
        <v>189</v>
      </c>
      <c r="K58" s="100" t="s">
        <v>14</v>
      </c>
      <c r="L58" s="100" t="s">
        <v>11</v>
      </c>
      <c r="M58" s="100" t="s">
        <v>183</v>
      </c>
      <c r="N58" s="100" t="s">
        <v>15</v>
      </c>
      <c r="O58" s="100" t="s">
        <v>15</v>
      </c>
      <c r="P58" s="100" t="s">
        <v>14</v>
      </c>
      <c r="Q58" s="100" t="s">
        <v>14</v>
      </c>
      <c r="R58" s="100" t="s">
        <v>14</v>
      </c>
      <c r="S58" s="100" t="s">
        <v>15</v>
      </c>
      <c r="T58" s="100" t="s">
        <v>14</v>
      </c>
      <c r="U58" s="101">
        <f t="shared" si="6"/>
        <v>5</v>
      </c>
      <c r="V58" s="102" t="s">
        <v>183</v>
      </c>
      <c r="W58" s="103">
        <v>15</v>
      </c>
      <c r="X58" s="92"/>
      <c r="Y58" s="103"/>
      <c r="Z58" s="104">
        <f t="shared" si="7"/>
        <v>1</v>
      </c>
    </row>
    <row r="59" spans="1:26" ht="20.25" customHeight="1">
      <c r="A59" s="92">
        <v>54</v>
      </c>
      <c r="B59" s="92">
        <v>38</v>
      </c>
      <c r="C59" s="92" t="s">
        <v>309</v>
      </c>
      <c r="D59" s="105"/>
      <c r="E59" s="94" t="s">
        <v>161</v>
      </c>
      <c r="F59" s="110" t="s">
        <v>211</v>
      </c>
      <c r="G59" s="96">
        <f t="shared" si="8"/>
        <v>6</v>
      </c>
      <c r="H59" s="97">
        <f t="shared" si="5"/>
        <v>18</v>
      </c>
      <c r="I59" s="98"/>
      <c r="J59" s="99" t="s">
        <v>188</v>
      </c>
      <c r="K59" s="100" t="s">
        <v>11</v>
      </c>
      <c r="L59" s="100" t="s">
        <v>183</v>
      </c>
      <c r="M59" s="100" t="s">
        <v>14</v>
      </c>
      <c r="N59" s="100" t="s">
        <v>11</v>
      </c>
      <c r="O59" s="100" t="s">
        <v>15</v>
      </c>
      <c r="P59" s="100" t="s">
        <v>183</v>
      </c>
      <c r="Q59" s="100" t="s">
        <v>15</v>
      </c>
      <c r="R59" s="100" t="s">
        <v>11</v>
      </c>
      <c r="S59" s="100" t="s">
        <v>14</v>
      </c>
      <c r="T59" s="100" t="s">
        <v>14</v>
      </c>
      <c r="U59" s="101">
        <f t="shared" si="6"/>
        <v>5</v>
      </c>
      <c r="V59" s="102" t="s">
        <v>183</v>
      </c>
      <c r="W59" s="103">
        <v>18</v>
      </c>
      <c r="X59" s="92"/>
      <c r="Y59" s="103"/>
      <c r="Z59" s="104">
        <f t="shared" si="7"/>
        <v>1</v>
      </c>
    </row>
    <row r="60" spans="1:26" ht="20.25" customHeight="1">
      <c r="A60" s="92">
        <v>55</v>
      </c>
      <c r="B60" s="92">
        <v>39</v>
      </c>
      <c r="C60" s="92" t="s">
        <v>309</v>
      </c>
      <c r="D60" s="105">
        <v>129</v>
      </c>
      <c r="E60" s="171" t="s">
        <v>65</v>
      </c>
      <c r="F60" s="111" t="s">
        <v>91</v>
      </c>
      <c r="G60" s="96">
        <f t="shared" si="8"/>
        <v>6</v>
      </c>
      <c r="H60" s="97">
        <f t="shared" si="5"/>
        <v>19</v>
      </c>
      <c r="I60" s="98"/>
      <c r="J60" s="99" t="s">
        <v>189</v>
      </c>
      <c r="K60" s="100" t="s">
        <v>15</v>
      </c>
      <c r="L60" s="100" t="s">
        <v>11</v>
      </c>
      <c r="M60" s="100" t="s">
        <v>183</v>
      </c>
      <c r="N60" s="100" t="s">
        <v>11</v>
      </c>
      <c r="O60" s="100" t="s">
        <v>15</v>
      </c>
      <c r="P60" s="100" t="s">
        <v>15</v>
      </c>
      <c r="Q60" s="100" t="s">
        <v>185</v>
      </c>
      <c r="R60" s="100" t="s">
        <v>14</v>
      </c>
      <c r="S60" s="100" t="s">
        <v>14</v>
      </c>
      <c r="T60" s="100" t="s">
        <v>14</v>
      </c>
      <c r="U60" s="101">
        <f t="shared" si="6"/>
        <v>5</v>
      </c>
      <c r="V60" s="102" t="s">
        <v>183</v>
      </c>
      <c r="W60" s="103">
        <v>19</v>
      </c>
      <c r="X60" s="92"/>
      <c r="Y60" s="103"/>
      <c r="Z60" s="104">
        <f t="shared" si="7"/>
        <v>1</v>
      </c>
    </row>
    <row r="61" spans="1:26" ht="20.25" customHeight="1">
      <c r="A61" s="92">
        <v>56</v>
      </c>
      <c r="B61" s="92">
        <v>40</v>
      </c>
      <c r="C61" s="92" t="s">
        <v>309</v>
      </c>
      <c r="D61" s="105"/>
      <c r="E61" s="94" t="s">
        <v>148</v>
      </c>
      <c r="F61" s="110" t="s">
        <v>92</v>
      </c>
      <c r="G61" s="96">
        <f t="shared" si="8"/>
        <v>6</v>
      </c>
      <c r="H61" s="97">
        <f t="shared" si="5"/>
        <v>23</v>
      </c>
      <c r="I61" s="98"/>
      <c r="J61" s="99" t="s">
        <v>188</v>
      </c>
      <c r="K61" s="100" t="s">
        <v>14</v>
      </c>
      <c r="L61" s="100" t="s">
        <v>14</v>
      </c>
      <c r="M61" s="100" t="s">
        <v>14</v>
      </c>
      <c r="N61" s="100" t="s">
        <v>11</v>
      </c>
      <c r="O61" s="100" t="s">
        <v>15</v>
      </c>
      <c r="P61" s="100" t="s">
        <v>14</v>
      </c>
      <c r="Q61" s="100" t="s">
        <v>15</v>
      </c>
      <c r="R61" s="100" t="s">
        <v>14</v>
      </c>
      <c r="S61" s="100" t="s">
        <v>15</v>
      </c>
      <c r="T61" s="100" t="s">
        <v>185</v>
      </c>
      <c r="U61" s="101">
        <f t="shared" si="6"/>
        <v>5</v>
      </c>
      <c r="V61" s="102" t="s">
        <v>183</v>
      </c>
      <c r="W61" s="103">
        <v>23</v>
      </c>
      <c r="X61" s="92"/>
      <c r="Y61" s="103"/>
      <c r="Z61" s="104">
        <f t="shared" si="7"/>
        <v>1</v>
      </c>
    </row>
    <row r="62" spans="1:27" ht="20.25" customHeight="1">
      <c r="A62" s="92">
        <v>57</v>
      </c>
      <c r="B62" s="92" t="s">
        <v>309</v>
      </c>
      <c r="C62" s="92">
        <v>17</v>
      </c>
      <c r="D62" s="93">
        <v>160</v>
      </c>
      <c r="E62" s="108" t="s">
        <v>103</v>
      </c>
      <c r="F62" s="95" t="s">
        <v>196</v>
      </c>
      <c r="G62" s="96">
        <f>IF(J62="","",U62+Z62)-1</f>
        <v>6</v>
      </c>
      <c r="H62" s="97">
        <f t="shared" si="5"/>
        <v>47</v>
      </c>
      <c r="I62" s="98"/>
      <c r="J62" s="99" t="s">
        <v>189</v>
      </c>
      <c r="K62" s="100" t="s">
        <v>184</v>
      </c>
      <c r="L62" s="100" t="s">
        <v>183</v>
      </c>
      <c r="M62" s="100" t="s">
        <v>184</v>
      </c>
      <c r="N62" s="100" t="s">
        <v>11</v>
      </c>
      <c r="O62" s="100" t="s">
        <v>15</v>
      </c>
      <c r="P62" s="100" t="s">
        <v>184</v>
      </c>
      <c r="Q62" s="100" t="s">
        <v>15</v>
      </c>
      <c r="R62" s="100" t="s">
        <v>14</v>
      </c>
      <c r="S62" s="100" t="s">
        <v>11</v>
      </c>
      <c r="T62" s="100" t="s">
        <v>14</v>
      </c>
      <c r="U62" s="101">
        <f t="shared" si="6"/>
        <v>6</v>
      </c>
      <c r="V62" s="102" t="s">
        <v>183</v>
      </c>
      <c r="W62" s="103">
        <v>47</v>
      </c>
      <c r="X62" s="92"/>
      <c r="Y62" s="103"/>
      <c r="Z62" s="104">
        <f t="shared" si="7"/>
        <v>1</v>
      </c>
      <c r="AA62" s="64" t="s">
        <v>208</v>
      </c>
    </row>
    <row r="63" spans="1:26" ht="20.25" customHeight="1">
      <c r="A63" s="92">
        <v>58</v>
      </c>
      <c r="B63" s="92">
        <v>41</v>
      </c>
      <c r="C63" s="92" t="s">
        <v>309</v>
      </c>
      <c r="D63" s="105">
        <v>134</v>
      </c>
      <c r="E63" s="171" t="s">
        <v>69</v>
      </c>
      <c r="F63" s="111" t="s">
        <v>92</v>
      </c>
      <c r="G63" s="96">
        <f aca="true" t="shared" si="9" ref="G63:G103">IF(J63="","",U63+Z63)</f>
        <v>6</v>
      </c>
      <c r="H63" s="97">
        <f t="shared" si="5"/>
        <v>45</v>
      </c>
      <c r="I63" s="98"/>
      <c r="J63" s="99" t="s">
        <v>188</v>
      </c>
      <c r="K63" s="100" t="s">
        <v>14</v>
      </c>
      <c r="L63" s="100" t="s">
        <v>11</v>
      </c>
      <c r="M63" s="100" t="s">
        <v>183</v>
      </c>
      <c r="N63" s="100" t="s">
        <v>15</v>
      </c>
      <c r="O63" s="100" t="s">
        <v>15</v>
      </c>
      <c r="P63" s="100" t="s">
        <v>14</v>
      </c>
      <c r="Q63" s="100" t="s">
        <v>15</v>
      </c>
      <c r="R63" s="100" t="s">
        <v>14</v>
      </c>
      <c r="S63" s="100" t="s">
        <v>14</v>
      </c>
      <c r="T63" s="100" t="s">
        <v>184</v>
      </c>
      <c r="U63" s="101">
        <f t="shared" si="6"/>
        <v>5</v>
      </c>
      <c r="V63" s="102" t="s">
        <v>183</v>
      </c>
      <c r="W63" s="103">
        <v>45</v>
      </c>
      <c r="X63" s="92"/>
      <c r="Y63" s="103"/>
      <c r="Z63" s="104">
        <f t="shared" si="7"/>
        <v>1</v>
      </c>
    </row>
    <row r="64" spans="1:26" ht="20.25" customHeight="1">
      <c r="A64" s="92">
        <v>59</v>
      </c>
      <c r="B64" s="92" t="s">
        <v>309</v>
      </c>
      <c r="C64" s="92">
        <v>18</v>
      </c>
      <c r="D64" s="93">
        <v>157</v>
      </c>
      <c r="E64" s="171" t="s">
        <v>100</v>
      </c>
      <c r="F64" s="110"/>
      <c r="G64" s="96">
        <f t="shared" si="9"/>
        <v>6</v>
      </c>
      <c r="H64" s="97">
        <f t="shared" si="5"/>
        <v>67</v>
      </c>
      <c r="I64" s="98"/>
      <c r="J64" s="99" t="s">
        <v>189</v>
      </c>
      <c r="K64" s="100" t="s">
        <v>15</v>
      </c>
      <c r="L64" s="100" t="s">
        <v>14</v>
      </c>
      <c r="M64" s="100" t="s">
        <v>14</v>
      </c>
      <c r="N64" s="100" t="s">
        <v>11</v>
      </c>
      <c r="O64" s="100" t="s">
        <v>15</v>
      </c>
      <c r="P64" s="100" t="s">
        <v>14</v>
      </c>
      <c r="Q64" s="100" t="s">
        <v>15</v>
      </c>
      <c r="R64" s="100" t="s">
        <v>14</v>
      </c>
      <c r="S64" s="100" t="s">
        <v>14</v>
      </c>
      <c r="T64" s="100" t="s">
        <v>14</v>
      </c>
      <c r="U64" s="101">
        <f t="shared" si="6"/>
        <v>6</v>
      </c>
      <c r="V64" s="102" t="s">
        <v>14</v>
      </c>
      <c r="W64" s="103">
        <v>67</v>
      </c>
      <c r="X64" s="92"/>
      <c r="Y64" s="103"/>
      <c r="Z64" s="104">
        <f t="shared" si="7"/>
        <v>0</v>
      </c>
    </row>
    <row r="65" spans="1:26" ht="20.25" customHeight="1">
      <c r="A65" s="92">
        <v>60</v>
      </c>
      <c r="B65" s="92">
        <v>42</v>
      </c>
      <c r="C65" s="92" t="s">
        <v>309</v>
      </c>
      <c r="D65" s="105">
        <v>131</v>
      </c>
      <c r="E65" s="173" t="s">
        <v>131</v>
      </c>
      <c r="F65" s="112" t="s">
        <v>132</v>
      </c>
      <c r="G65" s="96">
        <f t="shared" si="9"/>
        <v>6</v>
      </c>
      <c r="H65" s="97">
        <f t="shared" si="5"/>
        <v>69</v>
      </c>
      <c r="I65" s="98"/>
      <c r="J65" s="99" t="s">
        <v>188</v>
      </c>
      <c r="K65" s="100" t="s">
        <v>14</v>
      </c>
      <c r="L65" s="100" t="s">
        <v>15</v>
      </c>
      <c r="M65" s="100" t="s">
        <v>15</v>
      </c>
      <c r="N65" s="100" t="s">
        <v>11</v>
      </c>
      <c r="O65" s="100" t="s">
        <v>15</v>
      </c>
      <c r="P65" s="100" t="s">
        <v>183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1">
        <f t="shared" si="6"/>
        <v>6</v>
      </c>
      <c r="V65" s="102" t="s">
        <v>15</v>
      </c>
      <c r="W65" s="103">
        <v>69</v>
      </c>
      <c r="X65" s="92"/>
      <c r="Y65" s="103"/>
      <c r="Z65" s="104">
        <f t="shared" si="7"/>
        <v>0</v>
      </c>
    </row>
    <row r="66" spans="1:26" ht="20.25" customHeight="1">
      <c r="A66" s="92">
        <v>61</v>
      </c>
      <c r="B66" s="92">
        <v>43</v>
      </c>
      <c r="C66" s="92" t="s">
        <v>309</v>
      </c>
      <c r="D66" s="105"/>
      <c r="E66" s="113" t="s">
        <v>169</v>
      </c>
      <c r="F66" s="75" t="s">
        <v>89</v>
      </c>
      <c r="G66" s="96">
        <f t="shared" si="9"/>
        <v>6</v>
      </c>
      <c r="H66" s="97">
        <f t="shared" si="5"/>
        <v>73</v>
      </c>
      <c r="I66" s="98"/>
      <c r="J66" s="99" t="s">
        <v>190</v>
      </c>
      <c r="K66" s="100" t="s">
        <v>14</v>
      </c>
      <c r="L66" s="100" t="s">
        <v>183</v>
      </c>
      <c r="M66" s="100" t="s">
        <v>14</v>
      </c>
      <c r="N66" s="100" t="s">
        <v>15</v>
      </c>
      <c r="O66" s="100" t="s">
        <v>15</v>
      </c>
      <c r="P66" s="100" t="s">
        <v>14</v>
      </c>
      <c r="Q66" s="100" t="s">
        <v>11</v>
      </c>
      <c r="R66" s="100" t="s">
        <v>14</v>
      </c>
      <c r="S66" s="100" t="s">
        <v>14</v>
      </c>
      <c r="T66" s="100" t="s">
        <v>11</v>
      </c>
      <c r="U66" s="101">
        <f t="shared" si="6"/>
        <v>6</v>
      </c>
      <c r="V66" s="102" t="s">
        <v>14</v>
      </c>
      <c r="W66" s="103">
        <v>73</v>
      </c>
      <c r="X66" s="92"/>
      <c r="Y66" s="103"/>
      <c r="Z66" s="104">
        <f t="shared" si="7"/>
        <v>0</v>
      </c>
    </row>
    <row r="67" spans="1:26" ht="20.25" customHeight="1">
      <c r="A67" s="92">
        <v>62</v>
      </c>
      <c r="B67" s="92">
        <v>44</v>
      </c>
      <c r="C67" s="92" t="s">
        <v>309</v>
      </c>
      <c r="D67" s="105"/>
      <c r="E67" s="113" t="s">
        <v>160</v>
      </c>
      <c r="F67" s="110" t="s">
        <v>217</v>
      </c>
      <c r="G67" s="96">
        <f t="shared" si="9"/>
        <v>6</v>
      </c>
      <c r="H67" s="97">
        <f t="shared" si="5"/>
        <v>75</v>
      </c>
      <c r="I67" s="98"/>
      <c r="J67" s="99" t="s">
        <v>189</v>
      </c>
      <c r="K67" s="100" t="s">
        <v>15</v>
      </c>
      <c r="L67" s="100" t="s">
        <v>183</v>
      </c>
      <c r="M67" s="100" t="s">
        <v>14</v>
      </c>
      <c r="N67" s="100" t="s">
        <v>14</v>
      </c>
      <c r="O67" s="100" t="s">
        <v>15</v>
      </c>
      <c r="P67" s="100" t="s">
        <v>184</v>
      </c>
      <c r="Q67" s="100" t="s">
        <v>184</v>
      </c>
      <c r="R67" s="100" t="s">
        <v>14</v>
      </c>
      <c r="S67" s="100" t="s">
        <v>11</v>
      </c>
      <c r="T67" s="100" t="s">
        <v>14</v>
      </c>
      <c r="U67" s="101">
        <f t="shared" si="6"/>
        <v>6</v>
      </c>
      <c r="V67" s="102" t="s">
        <v>15</v>
      </c>
      <c r="W67" s="103">
        <v>75</v>
      </c>
      <c r="X67" s="92"/>
      <c r="Y67" s="103"/>
      <c r="Z67" s="104">
        <f t="shared" si="7"/>
        <v>0</v>
      </c>
    </row>
    <row r="68" spans="1:26" ht="20.25" customHeight="1">
      <c r="A68" s="92">
        <v>63</v>
      </c>
      <c r="B68" s="92">
        <v>45</v>
      </c>
      <c r="C68" s="92" t="s">
        <v>309</v>
      </c>
      <c r="D68" s="105"/>
      <c r="E68" s="113" t="s">
        <v>153</v>
      </c>
      <c r="F68" s="110" t="s">
        <v>93</v>
      </c>
      <c r="G68" s="96">
        <f t="shared" si="9"/>
        <v>6</v>
      </c>
      <c r="H68" s="97">
        <f t="shared" si="5"/>
        <v>80</v>
      </c>
      <c r="I68" s="98"/>
      <c r="J68" s="99" t="s">
        <v>189</v>
      </c>
      <c r="K68" s="100" t="s">
        <v>14</v>
      </c>
      <c r="L68" s="100" t="s">
        <v>11</v>
      </c>
      <c r="M68" s="100" t="s">
        <v>14</v>
      </c>
      <c r="N68" s="100" t="s">
        <v>11</v>
      </c>
      <c r="O68" s="100" t="s">
        <v>15</v>
      </c>
      <c r="P68" s="100" t="s">
        <v>15</v>
      </c>
      <c r="Q68" s="100" t="s">
        <v>187</v>
      </c>
      <c r="R68" s="100" t="s">
        <v>185</v>
      </c>
      <c r="S68" s="100" t="s">
        <v>14</v>
      </c>
      <c r="T68" s="100" t="s">
        <v>186</v>
      </c>
      <c r="U68" s="101">
        <f t="shared" si="6"/>
        <v>6</v>
      </c>
      <c r="V68" s="102" t="s">
        <v>14</v>
      </c>
      <c r="W68" s="103">
        <v>80</v>
      </c>
      <c r="X68" s="92"/>
      <c r="Y68" s="103"/>
      <c r="Z68" s="104">
        <f t="shared" si="7"/>
        <v>0</v>
      </c>
    </row>
    <row r="69" spans="1:26" ht="20.25" customHeight="1">
      <c r="A69" s="92">
        <v>64</v>
      </c>
      <c r="B69" s="92">
        <v>46</v>
      </c>
      <c r="C69" s="92" t="s">
        <v>309</v>
      </c>
      <c r="D69" s="105">
        <v>147</v>
      </c>
      <c r="E69" s="173" t="s">
        <v>80</v>
      </c>
      <c r="F69" s="111" t="s">
        <v>94</v>
      </c>
      <c r="G69" s="96">
        <f t="shared" si="9"/>
        <v>6</v>
      </c>
      <c r="H69" s="97">
        <f t="shared" si="5"/>
        <v>83</v>
      </c>
      <c r="I69" s="98"/>
      <c r="J69" s="99" t="s">
        <v>183</v>
      </c>
      <c r="K69" s="100" t="s">
        <v>184</v>
      </c>
      <c r="L69" s="100" t="s">
        <v>11</v>
      </c>
      <c r="M69" s="100" t="s">
        <v>14</v>
      </c>
      <c r="N69" s="100" t="s">
        <v>15</v>
      </c>
      <c r="O69" s="100" t="s">
        <v>15</v>
      </c>
      <c r="P69" s="100" t="s">
        <v>184</v>
      </c>
      <c r="Q69" s="100" t="s">
        <v>11</v>
      </c>
      <c r="R69" s="100" t="s">
        <v>14</v>
      </c>
      <c r="S69" s="100" t="s">
        <v>11</v>
      </c>
      <c r="T69" s="100" t="s">
        <v>184</v>
      </c>
      <c r="U69" s="101">
        <f t="shared" si="6"/>
        <v>6</v>
      </c>
      <c r="V69" s="102" t="s">
        <v>14</v>
      </c>
      <c r="W69" s="103">
        <v>83</v>
      </c>
      <c r="X69" s="92"/>
      <c r="Y69" s="103"/>
      <c r="Z69" s="104">
        <f t="shared" si="7"/>
        <v>0</v>
      </c>
    </row>
    <row r="70" spans="1:26" ht="20.25" customHeight="1">
      <c r="A70" s="92">
        <v>65</v>
      </c>
      <c r="B70" s="92">
        <v>47</v>
      </c>
      <c r="C70" s="92" t="s">
        <v>309</v>
      </c>
      <c r="D70" s="105">
        <v>153</v>
      </c>
      <c r="E70" s="173" t="s">
        <v>86</v>
      </c>
      <c r="F70" s="112" t="s">
        <v>97</v>
      </c>
      <c r="G70" s="96">
        <f t="shared" si="9"/>
        <v>6</v>
      </c>
      <c r="H70" s="97">
        <f aca="true" t="shared" si="10" ref="H70:H103">W70+Y70</f>
        <v>95</v>
      </c>
      <c r="I70" s="98"/>
      <c r="J70" s="99" t="s">
        <v>189</v>
      </c>
      <c r="K70" s="100" t="s">
        <v>15</v>
      </c>
      <c r="L70" s="100" t="s">
        <v>14</v>
      </c>
      <c r="M70" s="100" t="s">
        <v>14</v>
      </c>
      <c r="N70" s="100" t="s">
        <v>15</v>
      </c>
      <c r="O70" s="100" t="s">
        <v>15</v>
      </c>
      <c r="P70" s="100" t="s">
        <v>184</v>
      </c>
      <c r="Q70" s="100" t="s">
        <v>184</v>
      </c>
      <c r="R70" s="100" t="s">
        <v>14</v>
      </c>
      <c r="S70" s="100" t="s">
        <v>14</v>
      </c>
      <c r="T70" s="100" t="s">
        <v>14</v>
      </c>
      <c r="U70" s="101">
        <f aca="true" t="shared" si="11" ref="U70:U101">SUM(COUNTIF(J70,J$3),COUNTIF(K70,K$3),COUNTIF(L70,L$3),COUNTIF(M70,M$3),COUNTIF(N70,N$3),COUNTIF(O70,O$3),COUNTIF(P70,P$3),COUNTIF(Q70,Q$3),COUNTIF(R70,R$3),COUNTIF(S70,S$3),COUNTIF(T70,T$3))</f>
        <v>6</v>
      </c>
      <c r="V70" s="102" t="s">
        <v>15</v>
      </c>
      <c r="W70" s="103">
        <v>95</v>
      </c>
      <c r="X70" s="92"/>
      <c r="Y70" s="103"/>
      <c r="Z70" s="104">
        <f aca="true" t="shared" si="12" ref="Z70:Z103">IF(V70="","",SUM(COUNTIF(V70,V$3),COUNTIF(X70,X$3)))</f>
        <v>0</v>
      </c>
    </row>
    <row r="71" spans="1:26" ht="20.25" customHeight="1">
      <c r="A71" s="92">
        <v>66</v>
      </c>
      <c r="B71" s="92">
        <v>48</v>
      </c>
      <c r="C71" s="92" t="s">
        <v>309</v>
      </c>
      <c r="D71" s="105">
        <v>125</v>
      </c>
      <c r="E71" s="173" t="s">
        <v>61</v>
      </c>
      <c r="F71" s="111" t="s">
        <v>90</v>
      </c>
      <c r="G71" s="96">
        <f t="shared" si="9"/>
        <v>5</v>
      </c>
      <c r="H71" s="97">
        <f t="shared" si="10"/>
        <v>14</v>
      </c>
      <c r="I71" s="98"/>
      <c r="J71" s="99" t="s">
        <v>188</v>
      </c>
      <c r="K71" s="100" t="s">
        <v>11</v>
      </c>
      <c r="L71" s="100" t="s">
        <v>14</v>
      </c>
      <c r="M71" s="100" t="s">
        <v>14</v>
      </c>
      <c r="N71" s="100" t="s">
        <v>183</v>
      </c>
      <c r="O71" s="100" t="s">
        <v>15</v>
      </c>
      <c r="P71" s="100" t="s">
        <v>14</v>
      </c>
      <c r="Q71" s="100" t="s">
        <v>183</v>
      </c>
      <c r="R71" s="100" t="s">
        <v>14</v>
      </c>
      <c r="S71" s="100" t="s">
        <v>14</v>
      </c>
      <c r="T71" s="100" t="s">
        <v>183</v>
      </c>
      <c r="U71" s="101">
        <f t="shared" si="11"/>
        <v>4</v>
      </c>
      <c r="V71" s="102" t="s">
        <v>183</v>
      </c>
      <c r="W71" s="103">
        <v>14</v>
      </c>
      <c r="X71" s="92"/>
      <c r="Y71" s="103"/>
      <c r="Z71" s="104">
        <f t="shared" si="12"/>
        <v>1</v>
      </c>
    </row>
    <row r="72" spans="1:26" ht="20.25" customHeight="1">
      <c r="A72" s="92">
        <v>66</v>
      </c>
      <c r="B72" s="92">
        <v>48</v>
      </c>
      <c r="C72" s="92" t="s">
        <v>309</v>
      </c>
      <c r="D72" s="105">
        <v>136</v>
      </c>
      <c r="E72" s="173" t="s">
        <v>71</v>
      </c>
      <c r="F72" s="111" t="s">
        <v>92</v>
      </c>
      <c r="G72" s="96">
        <f t="shared" si="9"/>
        <v>5</v>
      </c>
      <c r="H72" s="97">
        <f t="shared" si="10"/>
        <v>14</v>
      </c>
      <c r="I72" s="98"/>
      <c r="J72" s="99" t="s">
        <v>189</v>
      </c>
      <c r="K72" s="100" t="s">
        <v>15</v>
      </c>
      <c r="L72" s="100" t="s">
        <v>15</v>
      </c>
      <c r="M72" s="100" t="s">
        <v>14</v>
      </c>
      <c r="N72" s="100" t="s">
        <v>183</v>
      </c>
      <c r="O72" s="100" t="s">
        <v>15</v>
      </c>
      <c r="P72" s="100" t="s">
        <v>187</v>
      </c>
      <c r="Q72" s="100" t="s">
        <v>15</v>
      </c>
      <c r="R72" s="100" t="s">
        <v>14</v>
      </c>
      <c r="S72" s="100" t="s">
        <v>11</v>
      </c>
      <c r="T72" s="100" t="s">
        <v>14</v>
      </c>
      <c r="U72" s="101">
        <f t="shared" si="11"/>
        <v>4</v>
      </c>
      <c r="V72" s="102" t="s">
        <v>183</v>
      </c>
      <c r="W72" s="103">
        <v>14</v>
      </c>
      <c r="X72" s="92"/>
      <c r="Y72" s="103"/>
      <c r="Z72" s="104">
        <f t="shared" si="12"/>
        <v>1</v>
      </c>
    </row>
    <row r="73" spans="1:26" ht="20.25" customHeight="1">
      <c r="A73" s="92">
        <v>68</v>
      </c>
      <c r="B73" s="92">
        <v>50</v>
      </c>
      <c r="C73" s="92" t="s">
        <v>309</v>
      </c>
      <c r="D73" s="105"/>
      <c r="E73" s="113" t="s">
        <v>147</v>
      </c>
      <c r="F73" s="110" t="s">
        <v>92</v>
      </c>
      <c r="G73" s="96">
        <f t="shared" si="9"/>
        <v>5</v>
      </c>
      <c r="H73" s="97">
        <f t="shared" si="10"/>
        <v>20</v>
      </c>
      <c r="I73" s="98"/>
      <c r="J73" s="99" t="s">
        <v>188</v>
      </c>
      <c r="K73" s="100" t="s">
        <v>14</v>
      </c>
      <c r="L73" s="100" t="s">
        <v>14</v>
      </c>
      <c r="M73" s="100" t="s">
        <v>183</v>
      </c>
      <c r="N73" s="100" t="s">
        <v>183</v>
      </c>
      <c r="O73" s="100" t="s">
        <v>15</v>
      </c>
      <c r="P73" s="100" t="s">
        <v>184</v>
      </c>
      <c r="Q73" s="100" t="s">
        <v>11</v>
      </c>
      <c r="R73" s="100" t="s">
        <v>15</v>
      </c>
      <c r="S73" s="100" t="s">
        <v>15</v>
      </c>
      <c r="T73" s="100" t="s">
        <v>184</v>
      </c>
      <c r="U73" s="101">
        <f t="shared" si="11"/>
        <v>4</v>
      </c>
      <c r="V73" s="102" t="s">
        <v>183</v>
      </c>
      <c r="W73" s="103">
        <v>20</v>
      </c>
      <c r="X73" s="92"/>
      <c r="Y73" s="103"/>
      <c r="Z73" s="104">
        <f t="shared" si="12"/>
        <v>1</v>
      </c>
    </row>
    <row r="74" spans="1:26" ht="20.25" customHeight="1">
      <c r="A74" s="92">
        <v>69</v>
      </c>
      <c r="B74" s="92">
        <v>51</v>
      </c>
      <c r="C74" s="92" t="s">
        <v>309</v>
      </c>
      <c r="D74" s="105">
        <v>133</v>
      </c>
      <c r="E74" s="173" t="s">
        <v>68</v>
      </c>
      <c r="F74" s="111" t="s">
        <v>92</v>
      </c>
      <c r="G74" s="96">
        <f t="shared" si="9"/>
        <v>5</v>
      </c>
      <c r="H74" s="97">
        <f t="shared" si="10"/>
        <v>24</v>
      </c>
      <c r="I74" s="98"/>
      <c r="J74" s="99" t="s">
        <v>189</v>
      </c>
      <c r="K74" s="100" t="s">
        <v>184</v>
      </c>
      <c r="L74" s="100" t="s">
        <v>11</v>
      </c>
      <c r="M74" s="100" t="s">
        <v>184</v>
      </c>
      <c r="N74" s="100" t="s">
        <v>15</v>
      </c>
      <c r="O74" s="100" t="s">
        <v>15</v>
      </c>
      <c r="P74" s="100" t="s">
        <v>14</v>
      </c>
      <c r="Q74" s="100" t="s">
        <v>185</v>
      </c>
      <c r="R74" s="100" t="s">
        <v>14</v>
      </c>
      <c r="S74" s="100" t="s">
        <v>15</v>
      </c>
      <c r="T74" s="100" t="s">
        <v>184</v>
      </c>
      <c r="U74" s="101">
        <f t="shared" si="11"/>
        <v>4</v>
      </c>
      <c r="V74" s="102" t="s">
        <v>183</v>
      </c>
      <c r="W74" s="103">
        <v>24</v>
      </c>
      <c r="X74" s="92"/>
      <c r="Y74" s="103"/>
      <c r="Z74" s="104">
        <f t="shared" si="12"/>
        <v>1</v>
      </c>
    </row>
    <row r="75" spans="1:26" ht="20.25" customHeight="1">
      <c r="A75" s="92">
        <v>70</v>
      </c>
      <c r="B75" s="92">
        <v>52</v>
      </c>
      <c r="C75" s="92" t="s">
        <v>309</v>
      </c>
      <c r="D75" s="105"/>
      <c r="E75" s="113" t="s">
        <v>168</v>
      </c>
      <c r="F75" s="110" t="s">
        <v>89</v>
      </c>
      <c r="G75" s="96">
        <f t="shared" si="9"/>
        <v>5</v>
      </c>
      <c r="H75" s="97">
        <f t="shared" si="10"/>
        <v>25</v>
      </c>
      <c r="I75" s="98"/>
      <c r="J75" s="99" t="s">
        <v>190</v>
      </c>
      <c r="K75" s="100" t="s">
        <v>14</v>
      </c>
      <c r="L75" s="100" t="s">
        <v>185</v>
      </c>
      <c r="M75" s="100" t="s">
        <v>14</v>
      </c>
      <c r="N75" s="100" t="s">
        <v>184</v>
      </c>
      <c r="O75" s="100" t="s">
        <v>15</v>
      </c>
      <c r="P75" s="100" t="s">
        <v>183</v>
      </c>
      <c r="Q75" s="100" t="s">
        <v>15</v>
      </c>
      <c r="R75" s="100" t="s">
        <v>14</v>
      </c>
      <c r="S75" s="100" t="s">
        <v>11</v>
      </c>
      <c r="T75" s="100" t="s">
        <v>14</v>
      </c>
      <c r="U75" s="101">
        <f t="shared" si="11"/>
        <v>4</v>
      </c>
      <c r="V75" s="102" t="s">
        <v>183</v>
      </c>
      <c r="W75" s="103">
        <v>25</v>
      </c>
      <c r="X75" s="92"/>
      <c r="Y75" s="103"/>
      <c r="Z75" s="104">
        <f t="shared" si="12"/>
        <v>1</v>
      </c>
    </row>
    <row r="76" spans="1:26" ht="20.25" customHeight="1">
      <c r="A76" s="92">
        <v>71</v>
      </c>
      <c r="B76" s="92" t="s">
        <v>309</v>
      </c>
      <c r="C76" s="92">
        <v>19</v>
      </c>
      <c r="D76" s="93"/>
      <c r="E76" s="113" t="s">
        <v>180</v>
      </c>
      <c r="F76" s="110" t="s">
        <v>210</v>
      </c>
      <c r="G76" s="96">
        <f t="shared" si="9"/>
        <v>5</v>
      </c>
      <c r="H76" s="97">
        <f t="shared" si="10"/>
        <v>28</v>
      </c>
      <c r="I76" s="98"/>
      <c r="J76" s="99" t="s">
        <v>189</v>
      </c>
      <c r="K76" s="100" t="s">
        <v>14</v>
      </c>
      <c r="L76" s="100" t="s">
        <v>183</v>
      </c>
      <c r="M76" s="100" t="s">
        <v>184</v>
      </c>
      <c r="N76" s="100" t="s">
        <v>185</v>
      </c>
      <c r="O76" s="100" t="s">
        <v>15</v>
      </c>
      <c r="P76" s="100" t="s">
        <v>14</v>
      </c>
      <c r="Q76" s="100" t="s">
        <v>15</v>
      </c>
      <c r="R76" s="100" t="s">
        <v>185</v>
      </c>
      <c r="S76" s="100" t="s">
        <v>11</v>
      </c>
      <c r="T76" s="100" t="s">
        <v>14</v>
      </c>
      <c r="U76" s="101">
        <f t="shared" si="11"/>
        <v>4</v>
      </c>
      <c r="V76" s="102" t="s">
        <v>183</v>
      </c>
      <c r="W76" s="103">
        <v>28</v>
      </c>
      <c r="X76" s="92"/>
      <c r="Y76" s="103"/>
      <c r="Z76" s="104">
        <f t="shared" si="12"/>
        <v>1</v>
      </c>
    </row>
    <row r="77" spans="1:26" ht="20.25" customHeight="1">
      <c r="A77" s="92">
        <v>72</v>
      </c>
      <c r="B77" s="92">
        <v>53</v>
      </c>
      <c r="C77" s="92" t="s">
        <v>309</v>
      </c>
      <c r="D77" s="105">
        <v>110</v>
      </c>
      <c r="E77" s="176" t="s">
        <v>46</v>
      </c>
      <c r="F77" s="114" t="s">
        <v>87</v>
      </c>
      <c r="G77" s="96">
        <f t="shared" si="9"/>
        <v>5</v>
      </c>
      <c r="H77" s="97">
        <f t="shared" si="10"/>
        <v>66</v>
      </c>
      <c r="I77" s="98"/>
      <c r="J77" s="99" t="s">
        <v>183</v>
      </c>
      <c r="K77" s="100" t="s">
        <v>14</v>
      </c>
      <c r="L77" s="100" t="s">
        <v>11</v>
      </c>
      <c r="M77" s="100" t="s">
        <v>14</v>
      </c>
      <c r="N77" s="100" t="s">
        <v>14</v>
      </c>
      <c r="O77" s="100" t="s">
        <v>15</v>
      </c>
      <c r="P77" s="100" t="s">
        <v>14</v>
      </c>
      <c r="Q77" s="100" t="s">
        <v>15</v>
      </c>
      <c r="R77" s="100" t="s">
        <v>14</v>
      </c>
      <c r="S77" s="100" t="s">
        <v>11</v>
      </c>
      <c r="T77" s="100" t="s">
        <v>14</v>
      </c>
      <c r="U77" s="101">
        <f t="shared" si="11"/>
        <v>5</v>
      </c>
      <c r="V77" s="102" t="s">
        <v>15</v>
      </c>
      <c r="W77" s="103">
        <v>66</v>
      </c>
      <c r="X77" s="92"/>
      <c r="Y77" s="103"/>
      <c r="Z77" s="104">
        <f t="shared" si="12"/>
        <v>0</v>
      </c>
    </row>
    <row r="78" spans="1:26" ht="20.25" customHeight="1">
      <c r="A78" s="92">
        <v>72</v>
      </c>
      <c r="B78" s="92" t="s">
        <v>309</v>
      </c>
      <c r="C78" s="92">
        <v>20</v>
      </c>
      <c r="D78" s="105"/>
      <c r="E78" s="113" t="s">
        <v>175</v>
      </c>
      <c r="F78" s="110" t="s">
        <v>194</v>
      </c>
      <c r="G78" s="96">
        <f t="shared" si="9"/>
        <v>5</v>
      </c>
      <c r="H78" s="97">
        <f t="shared" si="10"/>
        <v>66</v>
      </c>
      <c r="I78" s="98"/>
      <c r="J78" s="99" t="s">
        <v>190</v>
      </c>
      <c r="K78" s="100" t="s">
        <v>14</v>
      </c>
      <c r="L78" s="100" t="s">
        <v>11</v>
      </c>
      <c r="M78" s="100" t="s">
        <v>14</v>
      </c>
      <c r="N78" s="100" t="s">
        <v>15</v>
      </c>
      <c r="O78" s="100" t="s">
        <v>11</v>
      </c>
      <c r="P78" s="100" t="s">
        <v>14</v>
      </c>
      <c r="Q78" s="100" t="s">
        <v>14</v>
      </c>
      <c r="R78" s="100" t="s">
        <v>185</v>
      </c>
      <c r="S78" s="100" t="s">
        <v>14</v>
      </c>
      <c r="T78" s="100" t="s">
        <v>184</v>
      </c>
      <c r="U78" s="101">
        <f t="shared" si="11"/>
        <v>5</v>
      </c>
      <c r="V78" s="102" t="s">
        <v>15</v>
      </c>
      <c r="W78" s="103">
        <v>66</v>
      </c>
      <c r="X78" s="92"/>
      <c r="Y78" s="103"/>
      <c r="Z78" s="104">
        <f t="shared" si="12"/>
        <v>0</v>
      </c>
    </row>
    <row r="79" spans="1:26" ht="20.25" customHeight="1">
      <c r="A79" s="92">
        <v>74</v>
      </c>
      <c r="B79" s="92">
        <v>54</v>
      </c>
      <c r="C79" s="92" t="s">
        <v>309</v>
      </c>
      <c r="D79" s="105">
        <v>109</v>
      </c>
      <c r="E79" s="176" t="s">
        <v>45</v>
      </c>
      <c r="F79" s="109" t="s">
        <v>87</v>
      </c>
      <c r="G79" s="96">
        <f t="shared" si="9"/>
        <v>5</v>
      </c>
      <c r="H79" s="97">
        <f t="shared" si="10"/>
        <v>76</v>
      </c>
      <c r="I79" s="98"/>
      <c r="J79" s="99" t="s">
        <v>183</v>
      </c>
      <c r="K79" s="100" t="s">
        <v>184</v>
      </c>
      <c r="L79" s="100" t="s">
        <v>183</v>
      </c>
      <c r="M79" s="100" t="s">
        <v>187</v>
      </c>
      <c r="N79" s="100" t="s">
        <v>183</v>
      </c>
      <c r="O79" s="100" t="s">
        <v>15</v>
      </c>
      <c r="P79" s="100" t="s">
        <v>184</v>
      </c>
      <c r="Q79" s="100" t="s">
        <v>15</v>
      </c>
      <c r="R79" s="100" t="s">
        <v>14</v>
      </c>
      <c r="S79" s="100" t="s">
        <v>11</v>
      </c>
      <c r="T79" s="100" t="s">
        <v>14</v>
      </c>
      <c r="U79" s="101">
        <f t="shared" si="11"/>
        <v>5</v>
      </c>
      <c r="V79" s="102" t="s">
        <v>15</v>
      </c>
      <c r="W79" s="103">
        <v>76</v>
      </c>
      <c r="X79" s="92"/>
      <c r="Y79" s="103"/>
      <c r="Z79" s="104">
        <f t="shared" si="12"/>
        <v>0</v>
      </c>
    </row>
    <row r="80" spans="1:26" ht="20.25" customHeight="1">
      <c r="A80" s="92">
        <v>75</v>
      </c>
      <c r="B80" s="92">
        <v>55</v>
      </c>
      <c r="C80" s="92" t="s">
        <v>309</v>
      </c>
      <c r="D80" s="105"/>
      <c r="E80" s="113" t="s">
        <v>150</v>
      </c>
      <c r="F80" s="110" t="s">
        <v>218</v>
      </c>
      <c r="G80" s="96">
        <f t="shared" si="9"/>
        <v>5</v>
      </c>
      <c r="H80" s="97">
        <f t="shared" si="10"/>
        <v>81</v>
      </c>
      <c r="I80" s="98"/>
      <c r="J80" s="99" t="s">
        <v>14</v>
      </c>
      <c r="K80" s="100" t="s">
        <v>14</v>
      </c>
      <c r="L80" s="100" t="s">
        <v>15</v>
      </c>
      <c r="M80" s="100" t="s">
        <v>14</v>
      </c>
      <c r="N80" s="100" t="s">
        <v>11</v>
      </c>
      <c r="O80" s="100" t="s">
        <v>15</v>
      </c>
      <c r="P80" s="100" t="s">
        <v>14</v>
      </c>
      <c r="Q80" s="100" t="s">
        <v>11</v>
      </c>
      <c r="R80" s="100" t="s">
        <v>14</v>
      </c>
      <c r="S80" s="100" t="s">
        <v>11</v>
      </c>
      <c r="T80" s="100" t="s">
        <v>185</v>
      </c>
      <c r="U80" s="101">
        <f t="shared" si="11"/>
        <v>5</v>
      </c>
      <c r="V80" s="102" t="s">
        <v>185</v>
      </c>
      <c r="W80" s="103">
        <v>81</v>
      </c>
      <c r="X80" s="92"/>
      <c r="Y80" s="103"/>
      <c r="Z80" s="104">
        <f t="shared" si="12"/>
        <v>0</v>
      </c>
    </row>
    <row r="81" spans="1:26" ht="20.25" customHeight="1">
      <c r="A81" s="92">
        <v>76</v>
      </c>
      <c r="B81" s="92">
        <v>56</v>
      </c>
      <c r="C81" s="92" t="s">
        <v>309</v>
      </c>
      <c r="D81" s="105">
        <v>139</v>
      </c>
      <c r="E81" s="173" t="s">
        <v>74</v>
      </c>
      <c r="F81" s="111" t="s">
        <v>92</v>
      </c>
      <c r="G81" s="96">
        <f t="shared" si="9"/>
        <v>5</v>
      </c>
      <c r="H81" s="97">
        <f t="shared" si="10"/>
        <v>84</v>
      </c>
      <c r="I81" s="98"/>
      <c r="J81" s="99" t="s">
        <v>189</v>
      </c>
      <c r="K81" s="100" t="s">
        <v>15</v>
      </c>
      <c r="L81" s="100" t="s">
        <v>11</v>
      </c>
      <c r="M81" s="100" t="s">
        <v>183</v>
      </c>
      <c r="N81" s="100" t="s">
        <v>183</v>
      </c>
      <c r="O81" s="100" t="s">
        <v>15</v>
      </c>
      <c r="P81" s="100" t="s">
        <v>184</v>
      </c>
      <c r="Q81" s="100" t="s">
        <v>185</v>
      </c>
      <c r="R81" s="100" t="s">
        <v>14</v>
      </c>
      <c r="S81" s="100" t="s">
        <v>11</v>
      </c>
      <c r="T81" s="100" t="s">
        <v>184</v>
      </c>
      <c r="U81" s="101">
        <f t="shared" si="11"/>
        <v>5</v>
      </c>
      <c r="V81" s="102" t="s">
        <v>15</v>
      </c>
      <c r="W81" s="103">
        <v>84</v>
      </c>
      <c r="X81" s="92"/>
      <c r="Y81" s="103"/>
      <c r="Z81" s="104">
        <f t="shared" si="12"/>
        <v>0</v>
      </c>
    </row>
    <row r="82" spans="1:26" ht="20.25" customHeight="1">
      <c r="A82" s="92">
        <v>77</v>
      </c>
      <c r="B82" s="92">
        <v>57</v>
      </c>
      <c r="C82" s="92" t="s">
        <v>309</v>
      </c>
      <c r="D82" s="105"/>
      <c r="E82" s="113" t="s">
        <v>157</v>
      </c>
      <c r="F82" s="75" t="s">
        <v>89</v>
      </c>
      <c r="G82" s="96">
        <f t="shared" si="9"/>
        <v>5</v>
      </c>
      <c r="H82" s="97">
        <f t="shared" si="10"/>
        <v>108</v>
      </c>
      <c r="I82" s="98"/>
      <c r="J82" s="99" t="s">
        <v>189</v>
      </c>
      <c r="K82" s="100" t="s">
        <v>15</v>
      </c>
      <c r="L82" s="100" t="s">
        <v>183</v>
      </c>
      <c r="M82" s="100" t="s">
        <v>15</v>
      </c>
      <c r="N82" s="100" t="s">
        <v>14</v>
      </c>
      <c r="O82" s="100" t="s">
        <v>15</v>
      </c>
      <c r="P82" s="100" t="s">
        <v>184</v>
      </c>
      <c r="Q82" s="100" t="s">
        <v>15</v>
      </c>
      <c r="R82" s="100" t="s">
        <v>14</v>
      </c>
      <c r="S82" s="100" t="s">
        <v>11</v>
      </c>
      <c r="T82" s="100" t="s">
        <v>14</v>
      </c>
      <c r="U82" s="101">
        <f t="shared" si="11"/>
        <v>5</v>
      </c>
      <c r="V82" s="102" t="s">
        <v>15</v>
      </c>
      <c r="W82" s="103">
        <v>108</v>
      </c>
      <c r="X82" s="92"/>
      <c r="Y82" s="103"/>
      <c r="Z82" s="104">
        <f t="shared" si="12"/>
        <v>0</v>
      </c>
    </row>
    <row r="83" spans="1:26" ht="20.25" customHeight="1">
      <c r="A83" s="92">
        <v>78</v>
      </c>
      <c r="B83" s="92">
        <v>58</v>
      </c>
      <c r="C83" s="92" t="s">
        <v>309</v>
      </c>
      <c r="D83" s="105">
        <v>120</v>
      </c>
      <c r="E83" s="173" t="s">
        <v>56</v>
      </c>
      <c r="F83" s="111" t="s">
        <v>90</v>
      </c>
      <c r="G83" s="96">
        <f t="shared" si="9"/>
        <v>4</v>
      </c>
      <c r="H83" s="97">
        <f t="shared" si="10"/>
        <v>65</v>
      </c>
      <c r="I83" s="98"/>
      <c r="J83" s="99" t="s">
        <v>188</v>
      </c>
      <c r="K83" s="100" t="s">
        <v>15</v>
      </c>
      <c r="L83" s="100" t="s">
        <v>11</v>
      </c>
      <c r="M83" s="100" t="s">
        <v>184</v>
      </c>
      <c r="N83" s="100" t="s">
        <v>184</v>
      </c>
      <c r="O83" s="100" t="s">
        <v>15</v>
      </c>
      <c r="P83" s="100" t="s">
        <v>14</v>
      </c>
      <c r="Q83" s="100" t="s">
        <v>14</v>
      </c>
      <c r="R83" s="100" t="s">
        <v>14</v>
      </c>
      <c r="S83" s="100" t="s">
        <v>11</v>
      </c>
      <c r="T83" s="100" t="s">
        <v>184</v>
      </c>
      <c r="U83" s="101">
        <f t="shared" si="11"/>
        <v>4</v>
      </c>
      <c r="V83" s="102" t="s">
        <v>14</v>
      </c>
      <c r="W83" s="103">
        <v>65</v>
      </c>
      <c r="X83" s="92"/>
      <c r="Y83" s="103"/>
      <c r="Z83" s="104">
        <f t="shared" si="12"/>
        <v>0</v>
      </c>
    </row>
    <row r="84" spans="1:26" ht="20.25" customHeight="1">
      <c r="A84" s="92">
        <v>79</v>
      </c>
      <c r="B84" s="92" t="s">
        <v>309</v>
      </c>
      <c r="C84" s="92">
        <v>21</v>
      </c>
      <c r="D84" s="93"/>
      <c r="E84" s="113" t="s">
        <v>176</v>
      </c>
      <c r="F84" s="110" t="s">
        <v>219</v>
      </c>
      <c r="G84" s="96">
        <f t="shared" si="9"/>
        <v>4</v>
      </c>
      <c r="H84" s="97">
        <f t="shared" si="10"/>
        <v>68</v>
      </c>
      <c r="I84" s="98"/>
      <c r="J84" s="99" t="s">
        <v>188</v>
      </c>
      <c r="K84" s="100" t="s">
        <v>14</v>
      </c>
      <c r="L84" s="100" t="s">
        <v>184</v>
      </c>
      <c r="M84" s="100" t="s">
        <v>14</v>
      </c>
      <c r="N84" s="100" t="s">
        <v>183</v>
      </c>
      <c r="O84" s="100" t="s">
        <v>15</v>
      </c>
      <c r="P84" s="100" t="s">
        <v>15</v>
      </c>
      <c r="Q84" s="100" t="s">
        <v>11</v>
      </c>
      <c r="R84" s="100" t="s">
        <v>14</v>
      </c>
      <c r="S84" s="100" t="s">
        <v>15</v>
      </c>
      <c r="T84" s="100" t="s">
        <v>14</v>
      </c>
      <c r="U84" s="101">
        <f t="shared" si="11"/>
        <v>4</v>
      </c>
      <c r="V84" s="102" t="s">
        <v>15</v>
      </c>
      <c r="W84" s="103">
        <v>68</v>
      </c>
      <c r="X84" s="92"/>
      <c r="Y84" s="103"/>
      <c r="Z84" s="104">
        <f t="shared" si="12"/>
        <v>0</v>
      </c>
    </row>
    <row r="85" spans="1:26" ht="20.25" customHeight="1">
      <c r="A85" s="92">
        <v>79</v>
      </c>
      <c r="B85" s="92">
        <v>59</v>
      </c>
      <c r="C85" s="92" t="s">
        <v>309</v>
      </c>
      <c r="D85" s="105"/>
      <c r="E85" s="113" t="s">
        <v>167</v>
      </c>
      <c r="F85" s="110" t="s">
        <v>195</v>
      </c>
      <c r="G85" s="96">
        <f t="shared" si="9"/>
        <v>4</v>
      </c>
      <c r="H85" s="97">
        <f t="shared" si="10"/>
        <v>68</v>
      </c>
      <c r="I85" s="98"/>
      <c r="J85" s="99" t="s">
        <v>188</v>
      </c>
      <c r="K85" s="100" t="s">
        <v>15</v>
      </c>
      <c r="L85" s="100" t="s">
        <v>15</v>
      </c>
      <c r="M85" s="100" t="s">
        <v>15</v>
      </c>
      <c r="N85" s="100" t="s">
        <v>11</v>
      </c>
      <c r="O85" s="100" t="s">
        <v>15</v>
      </c>
      <c r="P85" s="100" t="s">
        <v>14</v>
      </c>
      <c r="Q85" s="100" t="s">
        <v>15</v>
      </c>
      <c r="R85" s="100" t="s">
        <v>14</v>
      </c>
      <c r="S85" s="100" t="s">
        <v>14</v>
      </c>
      <c r="T85" s="100" t="s">
        <v>11</v>
      </c>
      <c r="U85" s="101">
        <f t="shared" si="11"/>
        <v>4</v>
      </c>
      <c r="V85" s="102" t="s">
        <v>14</v>
      </c>
      <c r="W85" s="103">
        <v>68</v>
      </c>
      <c r="X85" s="92"/>
      <c r="Y85" s="103"/>
      <c r="Z85" s="104">
        <f t="shared" si="12"/>
        <v>0</v>
      </c>
    </row>
    <row r="86" spans="1:26" ht="20.25" customHeight="1">
      <c r="A86" s="92">
        <v>81</v>
      </c>
      <c r="B86" s="92">
        <v>60</v>
      </c>
      <c r="C86" s="92" t="s">
        <v>309</v>
      </c>
      <c r="D86" s="105">
        <v>115</v>
      </c>
      <c r="E86" s="176" t="s">
        <v>51</v>
      </c>
      <c r="F86" s="109" t="s">
        <v>37</v>
      </c>
      <c r="G86" s="96">
        <f t="shared" si="9"/>
        <v>4</v>
      </c>
      <c r="H86" s="97">
        <f t="shared" si="10"/>
        <v>72</v>
      </c>
      <c r="I86" s="98"/>
      <c r="J86" s="99" t="s">
        <v>190</v>
      </c>
      <c r="K86" s="100" t="s">
        <v>11</v>
      </c>
      <c r="L86" s="100" t="s">
        <v>15</v>
      </c>
      <c r="M86" s="100" t="s">
        <v>15</v>
      </c>
      <c r="N86" s="100" t="s">
        <v>183</v>
      </c>
      <c r="O86" s="100" t="s">
        <v>15</v>
      </c>
      <c r="P86" s="100" t="s">
        <v>184</v>
      </c>
      <c r="Q86" s="100" t="s">
        <v>11</v>
      </c>
      <c r="R86" s="100" t="s">
        <v>184</v>
      </c>
      <c r="S86" s="100" t="s">
        <v>14</v>
      </c>
      <c r="T86" s="100" t="s">
        <v>184</v>
      </c>
      <c r="U86" s="101">
        <f t="shared" si="11"/>
        <v>4</v>
      </c>
      <c r="V86" s="102" t="s">
        <v>15</v>
      </c>
      <c r="W86" s="103">
        <v>72</v>
      </c>
      <c r="X86" s="92"/>
      <c r="Y86" s="103"/>
      <c r="Z86" s="104">
        <f t="shared" si="12"/>
        <v>0</v>
      </c>
    </row>
    <row r="87" spans="1:26" ht="20.25" customHeight="1">
      <c r="A87" s="92">
        <v>82</v>
      </c>
      <c r="B87" s="92">
        <v>61</v>
      </c>
      <c r="C87" s="92" t="s">
        <v>309</v>
      </c>
      <c r="D87" s="105"/>
      <c r="E87" s="113" t="s">
        <v>152</v>
      </c>
      <c r="F87" s="110" t="s">
        <v>202</v>
      </c>
      <c r="G87" s="96">
        <f t="shared" si="9"/>
        <v>4</v>
      </c>
      <c r="H87" s="97">
        <f t="shared" si="10"/>
        <v>76</v>
      </c>
      <c r="I87" s="98"/>
      <c r="J87" s="99" t="s">
        <v>188</v>
      </c>
      <c r="K87" s="100" t="s">
        <v>14</v>
      </c>
      <c r="L87" s="100" t="s">
        <v>15</v>
      </c>
      <c r="M87" s="100" t="s">
        <v>14</v>
      </c>
      <c r="N87" s="100" t="s">
        <v>15</v>
      </c>
      <c r="O87" s="100" t="s">
        <v>14</v>
      </c>
      <c r="P87" s="100" t="s">
        <v>14</v>
      </c>
      <c r="Q87" s="100" t="s">
        <v>14</v>
      </c>
      <c r="R87" s="100" t="s">
        <v>183</v>
      </c>
      <c r="S87" s="100" t="s">
        <v>14</v>
      </c>
      <c r="T87" s="100" t="s">
        <v>14</v>
      </c>
      <c r="U87" s="101">
        <f t="shared" si="11"/>
        <v>4</v>
      </c>
      <c r="V87" s="102" t="s">
        <v>14</v>
      </c>
      <c r="W87" s="103">
        <v>76</v>
      </c>
      <c r="X87" s="92"/>
      <c r="Y87" s="103"/>
      <c r="Z87" s="104">
        <f t="shared" si="12"/>
        <v>0</v>
      </c>
    </row>
    <row r="88" spans="1:26" ht="20.25" customHeight="1">
      <c r="A88" s="92">
        <v>83</v>
      </c>
      <c r="B88" s="92">
        <v>62</v>
      </c>
      <c r="C88" s="92" t="s">
        <v>309</v>
      </c>
      <c r="D88" s="105">
        <v>112</v>
      </c>
      <c r="E88" s="176" t="s">
        <v>48</v>
      </c>
      <c r="F88" s="109" t="s">
        <v>88</v>
      </c>
      <c r="G88" s="96">
        <f t="shared" si="9"/>
        <v>4</v>
      </c>
      <c r="H88" s="97">
        <f t="shared" si="10"/>
        <v>78</v>
      </c>
      <c r="I88" s="98"/>
      <c r="J88" s="99" t="s">
        <v>188</v>
      </c>
      <c r="K88" s="100" t="s">
        <v>14</v>
      </c>
      <c r="L88" s="100" t="s">
        <v>14</v>
      </c>
      <c r="M88" s="100" t="s">
        <v>11</v>
      </c>
      <c r="N88" s="100" t="s">
        <v>15</v>
      </c>
      <c r="O88" s="100" t="s">
        <v>15</v>
      </c>
      <c r="P88" s="100" t="s">
        <v>15</v>
      </c>
      <c r="Q88" s="100" t="s">
        <v>14</v>
      </c>
      <c r="R88" s="100" t="s">
        <v>11</v>
      </c>
      <c r="S88" s="100" t="s">
        <v>14</v>
      </c>
      <c r="T88" s="100" t="s">
        <v>14</v>
      </c>
      <c r="U88" s="101">
        <f t="shared" si="11"/>
        <v>4</v>
      </c>
      <c r="V88" s="102" t="s">
        <v>15</v>
      </c>
      <c r="W88" s="103">
        <v>78</v>
      </c>
      <c r="X88" s="92"/>
      <c r="Y88" s="103"/>
      <c r="Z88" s="104">
        <f t="shared" si="12"/>
        <v>0</v>
      </c>
    </row>
    <row r="89" spans="1:26" ht="20.25" customHeight="1">
      <c r="A89" s="92">
        <v>84</v>
      </c>
      <c r="B89" s="92">
        <v>63</v>
      </c>
      <c r="C89" s="92" t="s">
        <v>309</v>
      </c>
      <c r="D89" s="105"/>
      <c r="E89" s="113" t="s">
        <v>171</v>
      </c>
      <c r="F89" s="110" t="s">
        <v>218</v>
      </c>
      <c r="G89" s="96">
        <f t="shared" si="9"/>
        <v>4</v>
      </c>
      <c r="H89" s="97">
        <f t="shared" si="10"/>
        <v>83</v>
      </c>
      <c r="I89" s="98"/>
      <c r="J89" s="99" t="s">
        <v>189</v>
      </c>
      <c r="K89" s="100" t="s">
        <v>15</v>
      </c>
      <c r="L89" s="100" t="s">
        <v>183</v>
      </c>
      <c r="M89" s="100" t="s">
        <v>183</v>
      </c>
      <c r="N89" s="100" t="s">
        <v>14</v>
      </c>
      <c r="O89" s="100" t="s">
        <v>15</v>
      </c>
      <c r="P89" s="100" t="s">
        <v>14</v>
      </c>
      <c r="Q89" s="100" t="s">
        <v>15</v>
      </c>
      <c r="R89" s="100" t="s">
        <v>14</v>
      </c>
      <c r="S89" s="100" t="s">
        <v>184</v>
      </c>
      <c r="T89" s="100" t="s">
        <v>14</v>
      </c>
      <c r="U89" s="101">
        <f t="shared" si="11"/>
        <v>4</v>
      </c>
      <c r="V89" s="102" t="s">
        <v>15</v>
      </c>
      <c r="W89" s="103">
        <v>83</v>
      </c>
      <c r="X89" s="92"/>
      <c r="Y89" s="103"/>
      <c r="Z89" s="104">
        <f t="shared" si="12"/>
        <v>0</v>
      </c>
    </row>
    <row r="90" spans="1:26" ht="20.25" customHeight="1">
      <c r="A90" s="92">
        <v>85</v>
      </c>
      <c r="B90" s="92">
        <v>64</v>
      </c>
      <c r="C90" s="92" t="s">
        <v>309</v>
      </c>
      <c r="D90" s="105">
        <v>141</v>
      </c>
      <c r="E90" s="173" t="s">
        <v>76</v>
      </c>
      <c r="F90" s="111" t="s">
        <v>92</v>
      </c>
      <c r="G90" s="96">
        <f t="shared" si="9"/>
        <v>4</v>
      </c>
      <c r="H90" s="97">
        <f t="shared" si="10"/>
        <v>88</v>
      </c>
      <c r="I90" s="98"/>
      <c r="J90" s="99" t="s">
        <v>189</v>
      </c>
      <c r="K90" s="100" t="s">
        <v>15</v>
      </c>
      <c r="L90" s="100" t="s">
        <v>11</v>
      </c>
      <c r="M90" s="100" t="s">
        <v>183</v>
      </c>
      <c r="N90" s="100" t="s">
        <v>11</v>
      </c>
      <c r="O90" s="100" t="s">
        <v>15</v>
      </c>
      <c r="P90" s="100" t="s">
        <v>14</v>
      </c>
      <c r="Q90" s="100" t="s">
        <v>15</v>
      </c>
      <c r="R90" s="100" t="s">
        <v>183</v>
      </c>
      <c r="S90" s="100" t="s">
        <v>14</v>
      </c>
      <c r="T90" s="100" t="s">
        <v>11</v>
      </c>
      <c r="U90" s="101">
        <f t="shared" si="11"/>
        <v>4</v>
      </c>
      <c r="V90" s="102" t="s">
        <v>185</v>
      </c>
      <c r="W90" s="103">
        <v>88</v>
      </c>
      <c r="X90" s="92"/>
      <c r="Y90" s="103"/>
      <c r="Z90" s="104">
        <f t="shared" si="12"/>
        <v>0</v>
      </c>
    </row>
    <row r="91" spans="1:26" ht="20.25" customHeight="1">
      <c r="A91" s="92">
        <v>86</v>
      </c>
      <c r="B91" s="92">
        <v>65</v>
      </c>
      <c r="C91" s="92" t="s">
        <v>309</v>
      </c>
      <c r="D91" s="105"/>
      <c r="E91" s="113" t="s">
        <v>162</v>
      </c>
      <c r="F91" s="75" t="s">
        <v>199</v>
      </c>
      <c r="G91" s="96">
        <f t="shared" si="9"/>
        <v>4</v>
      </c>
      <c r="H91" s="97">
        <f t="shared" si="10"/>
        <v>92</v>
      </c>
      <c r="I91" s="98"/>
      <c r="J91" s="99" t="s">
        <v>189</v>
      </c>
      <c r="K91" s="100" t="s">
        <v>14</v>
      </c>
      <c r="L91" s="100" t="s">
        <v>14</v>
      </c>
      <c r="M91" s="100" t="s">
        <v>14</v>
      </c>
      <c r="N91" s="100" t="s">
        <v>184</v>
      </c>
      <c r="O91" s="100" t="s">
        <v>15</v>
      </c>
      <c r="P91" s="100" t="s">
        <v>14</v>
      </c>
      <c r="Q91" s="100" t="s">
        <v>185</v>
      </c>
      <c r="R91" s="100" t="s">
        <v>11</v>
      </c>
      <c r="S91" s="100" t="s">
        <v>183</v>
      </c>
      <c r="T91" s="100" t="s">
        <v>14</v>
      </c>
      <c r="U91" s="101">
        <f t="shared" si="11"/>
        <v>4</v>
      </c>
      <c r="V91" s="102" t="s">
        <v>15</v>
      </c>
      <c r="W91" s="103">
        <v>92</v>
      </c>
      <c r="X91" s="92"/>
      <c r="Y91" s="103"/>
      <c r="Z91" s="104">
        <f t="shared" si="12"/>
        <v>0</v>
      </c>
    </row>
    <row r="92" spans="1:26" ht="20.25" customHeight="1">
      <c r="A92" s="92">
        <v>87</v>
      </c>
      <c r="B92" s="92">
        <v>66</v>
      </c>
      <c r="C92" s="92" t="s">
        <v>309</v>
      </c>
      <c r="D92" s="105">
        <v>111</v>
      </c>
      <c r="E92" s="176" t="s">
        <v>47</v>
      </c>
      <c r="F92" s="109" t="s">
        <v>87</v>
      </c>
      <c r="G92" s="96">
        <f t="shared" si="9"/>
        <v>3</v>
      </c>
      <c r="H92" s="97">
        <f t="shared" si="10"/>
        <v>28</v>
      </c>
      <c r="I92" s="98"/>
      <c r="J92" s="99" t="s">
        <v>15</v>
      </c>
      <c r="K92" s="100" t="s">
        <v>15</v>
      </c>
      <c r="L92" s="100" t="s">
        <v>185</v>
      </c>
      <c r="M92" s="100" t="s">
        <v>14</v>
      </c>
      <c r="N92" s="100" t="s">
        <v>14</v>
      </c>
      <c r="O92" s="100" t="s">
        <v>14</v>
      </c>
      <c r="P92" s="100" t="s">
        <v>14</v>
      </c>
      <c r="Q92" s="100" t="s">
        <v>15</v>
      </c>
      <c r="R92" s="100" t="s">
        <v>14</v>
      </c>
      <c r="S92" s="100" t="s">
        <v>183</v>
      </c>
      <c r="T92" s="100" t="s">
        <v>185</v>
      </c>
      <c r="U92" s="101">
        <f t="shared" si="11"/>
        <v>2</v>
      </c>
      <c r="V92" s="102" t="s">
        <v>183</v>
      </c>
      <c r="W92" s="103">
        <v>28</v>
      </c>
      <c r="X92" s="92"/>
      <c r="Y92" s="103"/>
      <c r="Z92" s="104">
        <f t="shared" si="12"/>
        <v>1</v>
      </c>
    </row>
    <row r="93" spans="1:26" ht="20.25" customHeight="1">
      <c r="A93" s="92">
        <v>88</v>
      </c>
      <c r="B93" s="92" t="s">
        <v>309</v>
      </c>
      <c r="C93" s="92">
        <v>22</v>
      </c>
      <c r="D93" s="93"/>
      <c r="E93" s="113" t="s">
        <v>155</v>
      </c>
      <c r="F93" s="110" t="s">
        <v>220</v>
      </c>
      <c r="G93" s="96">
        <f t="shared" si="9"/>
        <v>3</v>
      </c>
      <c r="H93" s="97">
        <f t="shared" si="10"/>
        <v>39</v>
      </c>
      <c r="I93" s="98"/>
      <c r="J93" s="99" t="s">
        <v>190</v>
      </c>
      <c r="K93" s="100" t="s">
        <v>15</v>
      </c>
      <c r="L93" s="100" t="s">
        <v>11</v>
      </c>
      <c r="M93" s="100" t="s">
        <v>14</v>
      </c>
      <c r="N93" s="100" t="s">
        <v>14</v>
      </c>
      <c r="O93" s="100" t="s">
        <v>11</v>
      </c>
      <c r="P93" s="100" t="s">
        <v>14</v>
      </c>
      <c r="Q93" s="100" t="s">
        <v>11</v>
      </c>
      <c r="R93" s="100" t="s">
        <v>183</v>
      </c>
      <c r="S93" s="100" t="s">
        <v>15</v>
      </c>
      <c r="T93" s="100" t="s">
        <v>184</v>
      </c>
      <c r="U93" s="101">
        <f t="shared" si="11"/>
        <v>2</v>
      </c>
      <c r="V93" s="102" t="s">
        <v>183</v>
      </c>
      <c r="W93" s="103">
        <v>39</v>
      </c>
      <c r="X93" s="92"/>
      <c r="Y93" s="103"/>
      <c r="Z93" s="104">
        <f t="shared" si="12"/>
        <v>1</v>
      </c>
    </row>
    <row r="94" spans="1:26" ht="20.25" customHeight="1">
      <c r="A94" s="92">
        <v>89</v>
      </c>
      <c r="B94" s="92">
        <v>67</v>
      </c>
      <c r="C94" s="92" t="s">
        <v>309</v>
      </c>
      <c r="D94" s="105">
        <v>124</v>
      </c>
      <c r="E94" s="173" t="s">
        <v>60</v>
      </c>
      <c r="F94" s="111" t="s">
        <v>90</v>
      </c>
      <c r="G94" s="96">
        <f t="shared" si="9"/>
        <v>3</v>
      </c>
      <c r="H94" s="97">
        <f t="shared" si="10"/>
        <v>64</v>
      </c>
      <c r="I94" s="98"/>
      <c r="J94" s="99" t="s">
        <v>14</v>
      </c>
      <c r="K94" s="100" t="s">
        <v>15</v>
      </c>
      <c r="L94" s="100" t="s">
        <v>11</v>
      </c>
      <c r="M94" s="100" t="s">
        <v>14</v>
      </c>
      <c r="N94" s="100" t="s">
        <v>11</v>
      </c>
      <c r="O94" s="100" t="s">
        <v>15</v>
      </c>
      <c r="P94" s="100" t="s">
        <v>14</v>
      </c>
      <c r="Q94" s="100" t="s">
        <v>183</v>
      </c>
      <c r="R94" s="100" t="s">
        <v>15</v>
      </c>
      <c r="S94" s="100" t="s">
        <v>15</v>
      </c>
      <c r="T94" s="100" t="s">
        <v>14</v>
      </c>
      <c r="U94" s="101">
        <f t="shared" si="11"/>
        <v>3</v>
      </c>
      <c r="V94" s="102" t="s">
        <v>15</v>
      </c>
      <c r="W94" s="103">
        <v>64</v>
      </c>
      <c r="X94" s="92"/>
      <c r="Y94" s="103"/>
      <c r="Z94" s="104">
        <f t="shared" si="12"/>
        <v>0</v>
      </c>
    </row>
    <row r="95" spans="1:26" ht="20.25" customHeight="1">
      <c r="A95" s="92">
        <v>90</v>
      </c>
      <c r="B95" s="92" t="s">
        <v>309</v>
      </c>
      <c r="C95" s="92">
        <v>23</v>
      </c>
      <c r="D95" s="93"/>
      <c r="E95" s="113" t="s">
        <v>166</v>
      </c>
      <c r="F95" s="110" t="s">
        <v>200</v>
      </c>
      <c r="G95" s="96">
        <f t="shared" si="9"/>
        <v>3</v>
      </c>
      <c r="H95" s="97">
        <f t="shared" si="10"/>
        <v>77</v>
      </c>
      <c r="I95" s="98"/>
      <c r="J95" s="99" t="s">
        <v>189</v>
      </c>
      <c r="K95" s="100" t="s">
        <v>11</v>
      </c>
      <c r="L95" s="100" t="s">
        <v>11</v>
      </c>
      <c r="M95" s="100" t="s">
        <v>184</v>
      </c>
      <c r="N95" s="100" t="s">
        <v>14</v>
      </c>
      <c r="O95" s="100" t="s">
        <v>184</v>
      </c>
      <c r="P95" s="100" t="s">
        <v>14</v>
      </c>
      <c r="Q95" s="100" t="s">
        <v>11</v>
      </c>
      <c r="R95" s="100" t="s">
        <v>14</v>
      </c>
      <c r="S95" s="100" t="s">
        <v>15</v>
      </c>
      <c r="T95" s="100" t="s">
        <v>184</v>
      </c>
      <c r="U95" s="101">
        <f t="shared" si="11"/>
        <v>3</v>
      </c>
      <c r="V95" s="102" t="s">
        <v>15</v>
      </c>
      <c r="W95" s="103">
        <v>77</v>
      </c>
      <c r="X95" s="92"/>
      <c r="Y95" s="103"/>
      <c r="Z95" s="104">
        <f t="shared" si="12"/>
        <v>0</v>
      </c>
    </row>
    <row r="96" spans="1:26" ht="20.25" customHeight="1">
      <c r="A96" s="92">
        <v>91</v>
      </c>
      <c r="B96" s="92">
        <v>68</v>
      </c>
      <c r="C96" s="92" t="s">
        <v>309</v>
      </c>
      <c r="D96" s="105">
        <v>105</v>
      </c>
      <c r="E96" s="176" t="s">
        <v>41</v>
      </c>
      <c r="F96" s="109" t="s">
        <v>87</v>
      </c>
      <c r="G96" s="96">
        <f t="shared" si="9"/>
        <v>3</v>
      </c>
      <c r="H96" s="97">
        <f t="shared" si="10"/>
        <v>82</v>
      </c>
      <c r="I96" s="98"/>
      <c r="J96" s="99" t="s">
        <v>14</v>
      </c>
      <c r="K96" s="100" t="s">
        <v>14</v>
      </c>
      <c r="L96" s="100" t="s">
        <v>11</v>
      </c>
      <c r="M96" s="100" t="s">
        <v>14</v>
      </c>
      <c r="N96" s="100" t="s">
        <v>14</v>
      </c>
      <c r="O96" s="100" t="s">
        <v>183</v>
      </c>
      <c r="P96" s="100" t="s">
        <v>14</v>
      </c>
      <c r="Q96" s="100" t="s">
        <v>14</v>
      </c>
      <c r="R96" s="100" t="s">
        <v>15</v>
      </c>
      <c r="S96" s="100" t="s">
        <v>183</v>
      </c>
      <c r="T96" s="100" t="s">
        <v>14</v>
      </c>
      <c r="U96" s="101">
        <f t="shared" si="11"/>
        <v>3</v>
      </c>
      <c r="V96" s="102" t="s">
        <v>15</v>
      </c>
      <c r="W96" s="103">
        <v>82</v>
      </c>
      <c r="X96" s="92"/>
      <c r="Y96" s="103"/>
      <c r="Z96" s="104">
        <f t="shared" si="12"/>
        <v>0</v>
      </c>
    </row>
    <row r="97" spans="1:26" ht="20.25" customHeight="1">
      <c r="A97" s="92">
        <v>92</v>
      </c>
      <c r="B97" s="92" t="s">
        <v>309</v>
      </c>
      <c r="C97" s="92">
        <v>24</v>
      </c>
      <c r="D97" s="93"/>
      <c r="E97" s="113" t="s">
        <v>156</v>
      </c>
      <c r="F97" s="110" t="s">
        <v>210</v>
      </c>
      <c r="G97" s="96">
        <f t="shared" si="9"/>
        <v>3</v>
      </c>
      <c r="H97" s="97">
        <f t="shared" si="10"/>
        <v>84</v>
      </c>
      <c r="I97" s="98"/>
      <c r="J97" s="99" t="s">
        <v>190</v>
      </c>
      <c r="K97" s="100" t="s">
        <v>15</v>
      </c>
      <c r="L97" s="100" t="s">
        <v>183</v>
      </c>
      <c r="M97" s="100" t="s">
        <v>14</v>
      </c>
      <c r="N97" s="100" t="s">
        <v>184</v>
      </c>
      <c r="O97" s="100" t="s">
        <v>14</v>
      </c>
      <c r="P97" s="100" t="s">
        <v>14</v>
      </c>
      <c r="Q97" s="100" t="s">
        <v>183</v>
      </c>
      <c r="R97" s="100" t="s">
        <v>14</v>
      </c>
      <c r="S97" s="100" t="s">
        <v>11</v>
      </c>
      <c r="T97" s="100" t="s">
        <v>14</v>
      </c>
      <c r="U97" s="101">
        <f t="shared" si="11"/>
        <v>3</v>
      </c>
      <c r="V97" s="102" t="s">
        <v>15</v>
      </c>
      <c r="W97" s="103">
        <v>84</v>
      </c>
      <c r="X97" s="92"/>
      <c r="Y97" s="103"/>
      <c r="Z97" s="104">
        <f t="shared" si="12"/>
        <v>0</v>
      </c>
    </row>
    <row r="98" spans="1:26" ht="20.25" customHeight="1">
      <c r="A98" s="92">
        <v>93</v>
      </c>
      <c r="B98" s="92">
        <v>69</v>
      </c>
      <c r="C98" s="92" t="s">
        <v>309</v>
      </c>
      <c r="D98" s="105">
        <v>122</v>
      </c>
      <c r="E98" s="173" t="s">
        <v>58</v>
      </c>
      <c r="F98" s="111" t="s">
        <v>90</v>
      </c>
      <c r="G98" s="96">
        <f t="shared" si="9"/>
        <v>2</v>
      </c>
      <c r="H98" s="97">
        <f t="shared" si="10"/>
        <v>30</v>
      </c>
      <c r="I98" s="98"/>
      <c r="J98" s="99" t="s">
        <v>188</v>
      </c>
      <c r="K98" s="100" t="s">
        <v>15</v>
      </c>
      <c r="L98" s="100" t="s">
        <v>11</v>
      </c>
      <c r="M98" s="100" t="s">
        <v>15</v>
      </c>
      <c r="N98" s="100" t="s">
        <v>183</v>
      </c>
      <c r="O98" s="100" t="s">
        <v>14</v>
      </c>
      <c r="P98" s="100" t="s">
        <v>14</v>
      </c>
      <c r="Q98" s="100" t="s">
        <v>183</v>
      </c>
      <c r="R98" s="100" t="s">
        <v>14</v>
      </c>
      <c r="S98" s="100" t="s">
        <v>11</v>
      </c>
      <c r="T98" s="100" t="s">
        <v>14</v>
      </c>
      <c r="U98" s="101">
        <f t="shared" si="11"/>
        <v>1</v>
      </c>
      <c r="V98" s="102" t="s">
        <v>183</v>
      </c>
      <c r="W98" s="103">
        <v>30</v>
      </c>
      <c r="X98" s="92"/>
      <c r="Y98" s="103"/>
      <c r="Z98" s="104">
        <f t="shared" si="12"/>
        <v>1</v>
      </c>
    </row>
    <row r="99" spans="1:26" ht="20.25" customHeight="1">
      <c r="A99" s="92">
        <v>94</v>
      </c>
      <c r="B99" s="92">
        <v>70</v>
      </c>
      <c r="C99" s="92" t="s">
        <v>309</v>
      </c>
      <c r="D99" s="105">
        <v>107</v>
      </c>
      <c r="E99" s="176" t="s">
        <v>43</v>
      </c>
      <c r="F99" s="109" t="s">
        <v>87</v>
      </c>
      <c r="G99" s="96">
        <f t="shared" si="9"/>
        <v>2</v>
      </c>
      <c r="H99" s="97">
        <f t="shared" si="10"/>
        <v>71</v>
      </c>
      <c r="I99" s="98"/>
      <c r="J99" s="99" t="s">
        <v>14</v>
      </c>
      <c r="K99" s="100" t="s">
        <v>15</v>
      </c>
      <c r="L99" s="100" t="s">
        <v>14</v>
      </c>
      <c r="M99" s="100" t="s">
        <v>14</v>
      </c>
      <c r="N99" s="100" t="s">
        <v>15</v>
      </c>
      <c r="O99" s="100" t="s">
        <v>11</v>
      </c>
      <c r="P99" s="100" t="s">
        <v>15</v>
      </c>
      <c r="Q99" s="100" t="s">
        <v>14</v>
      </c>
      <c r="R99" s="100" t="s">
        <v>186</v>
      </c>
      <c r="S99" s="100" t="s">
        <v>187</v>
      </c>
      <c r="T99" s="100" t="s">
        <v>14</v>
      </c>
      <c r="U99" s="101">
        <f t="shared" si="11"/>
        <v>2</v>
      </c>
      <c r="V99" s="102" t="s">
        <v>15</v>
      </c>
      <c r="W99" s="103">
        <v>71</v>
      </c>
      <c r="X99" s="92"/>
      <c r="Y99" s="103"/>
      <c r="Z99" s="104">
        <f t="shared" si="12"/>
        <v>0</v>
      </c>
    </row>
    <row r="100" spans="1:26" ht="20.25" customHeight="1">
      <c r="A100" s="126">
        <v>95</v>
      </c>
      <c r="B100" s="126">
        <v>71</v>
      </c>
      <c r="C100" s="126" t="s">
        <v>309</v>
      </c>
      <c r="D100" s="127">
        <v>152</v>
      </c>
      <c r="E100" s="180" t="s">
        <v>85</v>
      </c>
      <c r="F100" s="128" t="s">
        <v>96</v>
      </c>
      <c r="G100" s="129">
        <f t="shared" si="9"/>
        <v>2</v>
      </c>
      <c r="H100" s="130">
        <f t="shared" si="10"/>
        <v>82</v>
      </c>
      <c r="I100" s="131"/>
      <c r="J100" s="132" t="s">
        <v>190</v>
      </c>
      <c r="K100" s="133" t="s">
        <v>15</v>
      </c>
      <c r="L100" s="133" t="s">
        <v>14</v>
      </c>
      <c r="M100" s="133" t="s">
        <v>14</v>
      </c>
      <c r="N100" s="133" t="s">
        <v>15</v>
      </c>
      <c r="O100" s="133" t="s">
        <v>14</v>
      </c>
      <c r="P100" s="133" t="s">
        <v>11</v>
      </c>
      <c r="Q100" s="133" t="s">
        <v>11</v>
      </c>
      <c r="R100" s="133" t="s">
        <v>14</v>
      </c>
      <c r="S100" s="133" t="s">
        <v>15</v>
      </c>
      <c r="T100" s="133" t="s">
        <v>14</v>
      </c>
      <c r="U100" s="134">
        <f t="shared" si="11"/>
        <v>2</v>
      </c>
      <c r="V100" s="135" t="s">
        <v>14</v>
      </c>
      <c r="W100" s="136">
        <v>82</v>
      </c>
      <c r="X100" s="126"/>
      <c r="Y100" s="136"/>
      <c r="Z100" s="137">
        <f t="shared" si="12"/>
        <v>0</v>
      </c>
    </row>
    <row r="101" spans="1:26" ht="20.25" customHeight="1" hidden="1">
      <c r="A101" s="80"/>
      <c r="B101" s="80"/>
      <c r="C101" s="80"/>
      <c r="D101" s="161">
        <v>117</v>
      </c>
      <c r="E101" s="181" t="s">
        <v>53</v>
      </c>
      <c r="F101" s="168" t="s">
        <v>89</v>
      </c>
      <c r="G101" s="83">
        <f t="shared" si="9"/>
      </c>
      <c r="H101" s="84">
        <f t="shared" si="10"/>
        <v>0</v>
      </c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>
        <f t="shared" si="11"/>
        <v>0</v>
      </c>
      <c r="V101" s="89"/>
      <c r="W101" s="90"/>
      <c r="X101" s="80"/>
      <c r="Y101" s="90"/>
      <c r="Z101" s="91">
        <f t="shared" si="12"/>
      </c>
    </row>
    <row r="102" spans="1:26" ht="20.25" customHeight="1" hidden="1">
      <c r="A102" s="92"/>
      <c r="B102" s="92"/>
      <c r="C102" s="92"/>
      <c r="D102" s="93">
        <v>148</v>
      </c>
      <c r="E102" s="182" t="s">
        <v>81</v>
      </c>
      <c r="F102" s="169" t="s">
        <v>94</v>
      </c>
      <c r="G102" s="96">
        <f t="shared" si="9"/>
      </c>
      <c r="H102" s="97">
        <f t="shared" si="10"/>
        <v>0</v>
      </c>
      <c r="I102" s="98"/>
      <c r="J102" s="99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1">
        <f>SUM(COUNTIF(J102,J$3),COUNTIF(K102,K$3),COUNTIF(L102,L$3),COUNTIF(M102,M$3),COUNTIF(N102,N$3),COUNTIF(O102,O$3),COUNTIF(P102,P$3),COUNTIF(Q102,Q$3),COUNTIF(R102,R$3),COUNTIF(S102,S$3),COUNTIF(T102,T$3))</f>
        <v>0</v>
      </c>
      <c r="V102" s="102"/>
      <c r="W102" s="103"/>
      <c r="X102" s="92"/>
      <c r="Y102" s="103"/>
      <c r="Z102" s="104">
        <f t="shared" si="12"/>
      </c>
    </row>
    <row r="103" spans="1:26" ht="20.25" customHeight="1" hidden="1" thickBot="1">
      <c r="A103" s="115"/>
      <c r="B103" s="115"/>
      <c r="C103" s="115"/>
      <c r="D103" s="165">
        <v>154</v>
      </c>
      <c r="E103" s="183" t="s">
        <v>98</v>
      </c>
      <c r="F103" s="166" t="s">
        <v>207</v>
      </c>
      <c r="G103" s="119">
        <f t="shared" si="9"/>
      </c>
      <c r="H103" s="120">
        <f t="shared" si="10"/>
        <v>0</v>
      </c>
      <c r="I103" s="158"/>
      <c r="J103" s="159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23">
        <f>SUM(COUNTIF(J103,J$3),COUNTIF(K103,K$3),COUNTIF(L103,L$3),COUNTIF(M103,M$3),COUNTIF(N103,N$3),COUNTIF(O103,O$3),COUNTIF(P103,P$3),COUNTIF(Q103,Q$3),COUNTIF(R103,R$3),COUNTIF(S103,S$3),COUNTIF(T103,T$3))</f>
        <v>0</v>
      </c>
      <c r="V103" s="122"/>
      <c r="W103" s="124"/>
      <c r="X103" s="115"/>
      <c r="Y103" s="124"/>
      <c r="Z103" s="125">
        <f t="shared" si="12"/>
      </c>
    </row>
    <row r="104" spans="1:26" ht="20.25" customHeight="1" hidden="1">
      <c r="A104" s="138"/>
      <c r="B104" s="138"/>
      <c r="C104" s="138"/>
      <c r="D104" s="139"/>
      <c r="E104" s="140" t="s">
        <v>16</v>
      </c>
      <c r="F104" s="141">
        <f>COUNTBLANK(J$6:J103)</f>
        <v>3</v>
      </c>
      <c r="G104" s="142"/>
      <c r="H104" s="143"/>
      <c r="I104" s="144"/>
      <c r="J104" s="145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46">
        <f>SUM(COUNTIF(J104,J$3),COUNTIF(K104,K$3),COUNTIF(L104,L$3),COUNTIF(M104,M$3),COUNTIF(N104,N$3),COUNTIF(O104,O$3),COUNTIF(P104,P$3),COUNTIF(Q104,Q$3),COUNTIF(R104,R$3),COUNTIF(S104,S$3),COUNTIF(T104,T$3))</f>
        <v>0</v>
      </c>
      <c r="V104" s="145"/>
      <c r="W104" s="147"/>
      <c r="X104" s="138"/>
      <c r="Y104" s="147"/>
      <c r="Z104" s="148"/>
    </row>
    <row r="105" spans="1:26" ht="20.25" customHeight="1" hidden="1" thickBot="1">
      <c r="A105" s="115"/>
      <c r="B105" s="115"/>
      <c r="C105" s="115"/>
      <c r="D105" s="116"/>
      <c r="E105" s="117" t="s">
        <v>8</v>
      </c>
      <c r="F105" s="118">
        <f>F4-F104</f>
        <v>92</v>
      </c>
      <c r="G105" s="119"/>
      <c r="H105" s="120"/>
      <c r="I105" s="121"/>
      <c r="J105" s="122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23">
        <f>SUM(COUNTIF(J105,J$3),COUNTIF(K105,K$3),COUNTIF(L105,L$3),COUNTIF(M105,M$3),COUNTIF(N105,N$3),COUNTIF(O105,O$3),COUNTIF(P105,P$3),COUNTIF(Q105,Q$3),COUNTIF(R105,R$3),COUNTIF(S105,S$3),COUNTIF(T105,T$3))</f>
        <v>0</v>
      </c>
      <c r="V105" s="122"/>
      <c r="W105" s="124"/>
      <c r="X105" s="115"/>
      <c r="Y105" s="124"/>
      <c r="Z105" s="125"/>
    </row>
  </sheetData>
  <conditionalFormatting sqref="J6:T105 X6:X105 V6:V105">
    <cfRule type="cellIs" priority="1" dxfId="0" operator="notEqual" stopIfTrue="1">
      <formula>J$3</formula>
    </cfRule>
  </conditionalFormatting>
  <printOptions/>
  <pageMargins left="0.3937007874015748" right="0.3937007874015748" top="0.3937007874015748" bottom="0.3937007874015748" header="0.1968503937007874" footer="0.1968503937007874"/>
  <pageSetup fitToHeight="3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75" zoomScaleNormal="75" zoomScaleSheetLayoutView="70" workbookViewId="0" topLeftCell="A1">
      <pane xSplit="5" ySplit="3" topLeftCell="F4" activePane="bottomRight" state="frozen"/>
      <selection pane="topLeft" activeCell="B15" sqref="B15:C15"/>
      <selection pane="topRight" activeCell="B15" sqref="B15:C15"/>
      <selection pane="bottomLeft" activeCell="B15" sqref="B15:C15"/>
      <selection pane="bottomRight" activeCell="F13" sqref="F13"/>
    </sheetView>
  </sheetViews>
  <sheetFormatPr defaultColWidth="9.00390625" defaultRowHeight="20.25" customHeight="1"/>
  <cols>
    <col min="1" max="3" width="4.75390625" style="58" customWidth="1"/>
    <col min="4" max="4" width="6.25390625" style="58" customWidth="1"/>
    <col min="5" max="5" width="11.00390625" style="64" customWidth="1"/>
    <col min="6" max="6" width="10.75390625" style="64" customWidth="1"/>
    <col min="7" max="7" width="7.125" style="58" customWidth="1"/>
    <col min="8" max="8" width="4.875" style="64" customWidth="1"/>
    <col min="9" max="16" width="4.875" style="58" customWidth="1"/>
    <col min="17" max="23" width="4.875" style="58" hidden="1" customWidth="1"/>
    <col min="24" max="24" width="4.875" style="58" customWidth="1"/>
    <col min="25" max="16384" width="9.00390625" style="58" customWidth="1"/>
  </cols>
  <sheetData>
    <row r="1" spans="1:24" ht="20.25" customHeight="1">
      <c r="A1" s="6" t="s">
        <v>310</v>
      </c>
      <c r="B1" s="7" t="s">
        <v>12</v>
      </c>
      <c r="C1" s="6"/>
      <c r="D1" s="7"/>
      <c r="E1" s="184"/>
      <c r="F1" s="76"/>
      <c r="G1" s="9"/>
      <c r="H1" s="8"/>
      <c r="I1" s="10" t="s">
        <v>0</v>
      </c>
      <c r="J1" s="8"/>
      <c r="K1" s="11"/>
      <c r="L1" s="11"/>
      <c r="M1" s="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0.25" customHeight="1">
      <c r="A2" s="12" t="s">
        <v>1</v>
      </c>
      <c r="B2" s="12" t="s">
        <v>306</v>
      </c>
      <c r="C2" s="12" t="s">
        <v>307</v>
      </c>
      <c r="D2" s="13" t="s">
        <v>30</v>
      </c>
      <c r="E2" s="13" t="s">
        <v>106</v>
      </c>
      <c r="F2" s="59" t="s">
        <v>209</v>
      </c>
      <c r="G2" s="14" t="s">
        <v>4</v>
      </c>
      <c r="H2" s="16" t="s">
        <v>107</v>
      </c>
      <c r="I2" s="17">
        <v>1</v>
      </c>
      <c r="J2" s="18">
        <v>2</v>
      </c>
      <c r="K2" s="18">
        <v>3</v>
      </c>
      <c r="L2" s="18">
        <v>4</v>
      </c>
      <c r="M2" s="18">
        <v>5</v>
      </c>
      <c r="N2" s="18">
        <v>6</v>
      </c>
      <c r="O2" s="18">
        <v>7</v>
      </c>
      <c r="P2" s="18">
        <v>8</v>
      </c>
      <c r="Q2" s="18">
        <v>9</v>
      </c>
      <c r="R2" s="18">
        <v>10</v>
      </c>
      <c r="S2" s="18">
        <v>11</v>
      </c>
      <c r="T2" s="18">
        <v>12</v>
      </c>
      <c r="U2" s="18">
        <v>13</v>
      </c>
      <c r="V2" s="18">
        <v>14</v>
      </c>
      <c r="W2" s="18">
        <v>15</v>
      </c>
      <c r="X2" s="19" t="s">
        <v>108</v>
      </c>
    </row>
    <row r="3" spans="1:24" ht="20.25" customHeight="1" thickBot="1">
      <c r="A3" s="21"/>
      <c r="B3" s="21"/>
      <c r="C3" s="21"/>
      <c r="D3" s="65"/>
      <c r="E3" s="42" t="s">
        <v>38</v>
      </c>
      <c r="F3" s="62"/>
      <c r="G3" s="63"/>
      <c r="H3" s="23" t="s">
        <v>25</v>
      </c>
      <c r="I3" s="24" t="s">
        <v>18</v>
      </c>
      <c r="J3" s="25" t="s">
        <v>15</v>
      </c>
      <c r="K3" s="25" t="s">
        <v>15</v>
      </c>
      <c r="L3" s="25" t="s">
        <v>15</v>
      </c>
      <c r="M3" s="25" t="s">
        <v>15</v>
      </c>
      <c r="N3" s="25" t="s">
        <v>11</v>
      </c>
      <c r="O3" s="25" t="s">
        <v>11</v>
      </c>
      <c r="P3" s="25" t="s">
        <v>185</v>
      </c>
      <c r="Q3" s="25" t="s">
        <v>26</v>
      </c>
      <c r="R3" s="25" t="s">
        <v>17</v>
      </c>
      <c r="S3" s="25" t="s">
        <v>27</v>
      </c>
      <c r="T3" s="25" t="s">
        <v>18</v>
      </c>
      <c r="U3" s="25"/>
      <c r="V3" s="25"/>
      <c r="W3" s="25"/>
      <c r="X3" s="26" t="s">
        <v>5</v>
      </c>
    </row>
    <row r="4" spans="1:24" ht="20.25" customHeight="1">
      <c r="A4" s="31"/>
      <c r="B4" s="31"/>
      <c r="C4" s="31"/>
      <c r="D4" s="32"/>
      <c r="E4" s="32" t="s">
        <v>7</v>
      </c>
      <c r="F4" s="77">
        <f>COUNTA(E$6:E41)</f>
        <v>36</v>
      </c>
      <c r="G4" s="33"/>
      <c r="H4" s="35"/>
      <c r="I4" s="36">
        <f>COUNTIF(I$6:I41,I$3)</f>
        <v>23</v>
      </c>
      <c r="J4" s="37">
        <f>COUNTIF(J$6:J41,J$3)</f>
        <v>35</v>
      </c>
      <c r="K4" s="37">
        <f>COUNTIF(K$6:K41,K$3)</f>
        <v>29</v>
      </c>
      <c r="L4" s="37">
        <f>COUNTIF(L$6:L41,L$3)</f>
        <v>18</v>
      </c>
      <c r="M4" s="37">
        <f>COUNTIF(M$6:M41,M$3)</f>
        <v>15</v>
      </c>
      <c r="N4" s="37">
        <f>COUNTIF(N$6:N41,N$3)</f>
        <v>29</v>
      </c>
      <c r="O4" s="37">
        <f>COUNTIF(O$6:O41,O$3)</f>
        <v>30</v>
      </c>
      <c r="P4" s="37">
        <f>COUNTIF(P$6:P41,P$3)</f>
        <v>15</v>
      </c>
      <c r="Q4" s="37">
        <f>COUNTIF(Q$6:Q41,Q$3)</f>
        <v>0</v>
      </c>
      <c r="R4" s="37">
        <f>COUNTIF(R$6:R41,R$3)</f>
        <v>0</v>
      </c>
      <c r="S4" s="37">
        <f>COUNTIF(S$6:S41,S$3)</f>
        <v>0</v>
      </c>
      <c r="T4" s="37">
        <f>COUNTIF(T$6:T41,T$3)</f>
        <v>0</v>
      </c>
      <c r="U4" s="38">
        <f>COUNTIF(U$6:U41,U$3)</f>
        <v>0</v>
      </c>
      <c r="V4" s="39">
        <f>COUNTIF(V$6:V41,V$3)</f>
        <v>0</v>
      </c>
      <c r="W4" s="39">
        <f>COUNTIF(W$6:W41,W$3)</f>
        <v>0</v>
      </c>
      <c r="X4" s="55"/>
    </row>
    <row r="5" spans="1:24" ht="20.25" customHeight="1" thickBot="1">
      <c r="A5" s="41"/>
      <c r="B5" s="41"/>
      <c r="C5" s="41"/>
      <c r="D5" s="42"/>
      <c r="E5" s="42"/>
      <c r="F5" s="78"/>
      <c r="G5" s="43"/>
      <c r="H5" s="45"/>
      <c r="I5" s="46">
        <f aca="true" t="shared" si="0" ref="I5:T5">I$4/$F$43</f>
        <v>0.6388888888888888</v>
      </c>
      <c r="J5" s="47">
        <f t="shared" si="0"/>
        <v>0.9722222222222222</v>
      </c>
      <c r="K5" s="47">
        <f t="shared" si="0"/>
        <v>0.8055555555555556</v>
      </c>
      <c r="L5" s="47">
        <f t="shared" si="0"/>
        <v>0.5</v>
      </c>
      <c r="M5" s="47">
        <f t="shared" si="0"/>
        <v>0.4166666666666667</v>
      </c>
      <c r="N5" s="47">
        <f t="shared" si="0"/>
        <v>0.8055555555555556</v>
      </c>
      <c r="O5" s="47">
        <f t="shared" si="0"/>
        <v>0.8333333333333334</v>
      </c>
      <c r="P5" s="47">
        <f t="shared" si="0"/>
        <v>0.4166666666666667</v>
      </c>
      <c r="Q5" s="47">
        <f t="shared" si="0"/>
        <v>0</v>
      </c>
      <c r="R5" s="47">
        <f t="shared" si="0"/>
        <v>0</v>
      </c>
      <c r="S5" s="47">
        <f t="shared" si="0"/>
        <v>0</v>
      </c>
      <c r="T5" s="47">
        <f t="shared" si="0"/>
        <v>0</v>
      </c>
      <c r="U5" s="48">
        <f>ROUNDUP((U$4/$F$43)*100,1)</f>
        <v>0</v>
      </c>
      <c r="V5" s="48">
        <f>ROUNDUP((V$4/$F$43)*100,1)</f>
        <v>0</v>
      </c>
      <c r="W5" s="48">
        <f>ROUNDUP((W$4/$F$43)*100,1)</f>
        <v>0</v>
      </c>
      <c r="X5" s="56"/>
    </row>
    <row r="6" spans="1:24" ht="20.25" customHeight="1">
      <c r="A6" s="80">
        <v>1</v>
      </c>
      <c r="B6" s="80">
        <v>1</v>
      </c>
      <c r="C6" s="80"/>
      <c r="D6" s="81">
        <v>207</v>
      </c>
      <c r="E6" s="185" t="s">
        <v>115</v>
      </c>
      <c r="F6" s="155" t="s">
        <v>92</v>
      </c>
      <c r="G6" s="83">
        <f aca="true" t="shared" si="1" ref="G6:G41">X6</f>
        <v>8</v>
      </c>
      <c r="H6" s="85"/>
      <c r="I6" s="86" t="s">
        <v>190</v>
      </c>
      <c r="J6" s="87" t="s">
        <v>15</v>
      </c>
      <c r="K6" s="87" t="s">
        <v>15</v>
      </c>
      <c r="L6" s="87" t="s">
        <v>15</v>
      </c>
      <c r="M6" s="87" t="s">
        <v>15</v>
      </c>
      <c r="N6" s="87" t="s">
        <v>11</v>
      </c>
      <c r="O6" s="87" t="s">
        <v>11</v>
      </c>
      <c r="P6" s="87" t="s">
        <v>185</v>
      </c>
      <c r="Q6" s="87"/>
      <c r="R6" s="87"/>
      <c r="S6" s="87"/>
      <c r="T6" s="87"/>
      <c r="U6" s="87"/>
      <c r="V6" s="87"/>
      <c r="W6" s="80"/>
      <c r="X6" s="88">
        <f aca="true" t="shared" si="2" ref="X6:X41">SUM(COUNTIF(I6,I$3),COUNTIF(J6,J$3),COUNTIF(K6,K$3),COUNTIF(L6,L$3),COUNTIF(M6,M$3),COUNTIF(N6,N$3),COUNTIF(O6,O$3),COUNTIF(P6,P$3),COUNTIF(Q6,Q$3),COUNTIF(R6,R$3),COUNTIF(S6,S$3),COUNTIF(T6,T$3),COUNTIF(U6,U$3),COUNTIF(V6,V$3),COUNTIF(W6,W$3))</f>
        <v>8</v>
      </c>
    </row>
    <row r="7" spans="1:24" ht="20.25" customHeight="1">
      <c r="A7" s="92">
        <v>1</v>
      </c>
      <c r="B7" s="92">
        <v>1</v>
      </c>
      <c r="C7" s="92"/>
      <c r="D7" s="105">
        <v>211</v>
      </c>
      <c r="E7" s="186" t="s">
        <v>119</v>
      </c>
      <c r="F7" s="106" t="s">
        <v>92</v>
      </c>
      <c r="G7" s="96">
        <f t="shared" si="1"/>
        <v>8</v>
      </c>
      <c r="H7" s="98"/>
      <c r="I7" s="99" t="s">
        <v>14</v>
      </c>
      <c r="J7" s="100" t="s">
        <v>15</v>
      </c>
      <c r="K7" s="100" t="s">
        <v>15</v>
      </c>
      <c r="L7" s="100" t="s">
        <v>15</v>
      </c>
      <c r="M7" s="100" t="s">
        <v>15</v>
      </c>
      <c r="N7" s="100" t="s">
        <v>11</v>
      </c>
      <c r="O7" s="100" t="s">
        <v>11</v>
      </c>
      <c r="P7" s="100" t="s">
        <v>185</v>
      </c>
      <c r="Q7" s="100"/>
      <c r="R7" s="100"/>
      <c r="S7" s="100"/>
      <c r="T7" s="100"/>
      <c r="U7" s="100"/>
      <c r="V7" s="100"/>
      <c r="W7" s="92"/>
      <c r="X7" s="101">
        <f t="shared" si="2"/>
        <v>8</v>
      </c>
    </row>
    <row r="8" spans="1:24" ht="20.25" customHeight="1">
      <c r="A8" s="92">
        <v>1</v>
      </c>
      <c r="B8" s="92">
        <v>1</v>
      </c>
      <c r="C8" s="92"/>
      <c r="D8" s="105"/>
      <c r="E8" s="186" t="s">
        <v>133</v>
      </c>
      <c r="F8" s="106" t="s">
        <v>205</v>
      </c>
      <c r="G8" s="96">
        <f t="shared" si="1"/>
        <v>8</v>
      </c>
      <c r="H8" s="98"/>
      <c r="I8" s="99" t="s">
        <v>190</v>
      </c>
      <c r="J8" s="100" t="s">
        <v>15</v>
      </c>
      <c r="K8" s="100" t="s">
        <v>15</v>
      </c>
      <c r="L8" s="100" t="s">
        <v>15</v>
      </c>
      <c r="M8" s="100" t="s">
        <v>15</v>
      </c>
      <c r="N8" s="100" t="s">
        <v>11</v>
      </c>
      <c r="O8" s="100" t="s">
        <v>11</v>
      </c>
      <c r="P8" s="100" t="s">
        <v>185</v>
      </c>
      <c r="Q8" s="100"/>
      <c r="R8" s="100"/>
      <c r="S8" s="100"/>
      <c r="T8" s="100"/>
      <c r="U8" s="100"/>
      <c r="V8" s="100"/>
      <c r="W8" s="92"/>
      <c r="X8" s="101">
        <f t="shared" si="2"/>
        <v>8</v>
      </c>
    </row>
    <row r="9" spans="1:24" ht="20.25" customHeight="1">
      <c r="A9" s="92">
        <v>1</v>
      </c>
      <c r="B9" s="92">
        <v>1</v>
      </c>
      <c r="C9" s="92"/>
      <c r="D9" s="105"/>
      <c r="E9" s="186" t="s">
        <v>141</v>
      </c>
      <c r="F9" s="106" t="s">
        <v>206</v>
      </c>
      <c r="G9" s="96">
        <f t="shared" si="1"/>
        <v>8</v>
      </c>
      <c r="H9" s="98"/>
      <c r="I9" s="99" t="s">
        <v>14</v>
      </c>
      <c r="J9" s="100" t="s">
        <v>15</v>
      </c>
      <c r="K9" s="100" t="s">
        <v>15</v>
      </c>
      <c r="L9" s="100" t="s">
        <v>15</v>
      </c>
      <c r="M9" s="100" t="s">
        <v>15</v>
      </c>
      <c r="N9" s="100" t="s">
        <v>11</v>
      </c>
      <c r="O9" s="100" t="s">
        <v>11</v>
      </c>
      <c r="P9" s="100" t="s">
        <v>185</v>
      </c>
      <c r="Q9" s="100"/>
      <c r="R9" s="100"/>
      <c r="S9" s="100"/>
      <c r="T9" s="100"/>
      <c r="U9" s="100"/>
      <c r="V9" s="100"/>
      <c r="W9" s="92"/>
      <c r="X9" s="101">
        <f t="shared" si="2"/>
        <v>8</v>
      </c>
    </row>
    <row r="10" spans="1:24" ht="20.25" customHeight="1">
      <c r="A10" s="92">
        <v>5</v>
      </c>
      <c r="B10" s="92">
        <v>5</v>
      </c>
      <c r="C10" s="92"/>
      <c r="D10" s="105"/>
      <c r="E10" s="186" t="s">
        <v>134</v>
      </c>
      <c r="F10" s="106" t="s">
        <v>205</v>
      </c>
      <c r="G10" s="96">
        <f t="shared" si="1"/>
        <v>7</v>
      </c>
      <c r="H10" s="98"/>
      <c r="I10" s="99" t="s">
        <v>190</v>
      </c>
      <c r="J10" s="100" t="s">
        <v>15</v>
      </c>
      <c r="K10" s="100" t="s">
        <v>15</v>
      </c>
      <c r="L10" s="100" t="s">
        <v>15</v>
      </c>
      <c r="M10" s="100" t="s">
        <v>11</v>
      </c>
      <c r="N10" s="100" t="s">
        <v>11</v>
      </c>
      <c r="O10" s="100" t="s">
        <v>11</v>
      </c>
      <c r="P10" s="100" t="s">
        <v>185</v>
      </c>
      <c r="Q10" s="100"/>
      <c r="R10" s="100"/>
      <c r="S10" s="100"/>
      <c r="T10" s="100"/>
      <c r="U10" s="100"/>
      <c r="V10" s="100"/>
      <c r="W10" s="92"/>
      <c r="X10" s="101">
        <f t="shared" si="2"/>
        <v>7</v>
      </c>
    </row>
    <row r="11" spans="1:24" ht="20.25" customHeight="1">
      <c r="A11" s="92">
        <v>5</v>
      </c>
      <c r="B11" s="92">
        <v>5</v>
      </c>
      <c r="C11" s="92"/>
      <c r="D11" s="105"/>
      <c r="E11" s="186" t="s">
        <v>135</v>
      </c>
      <c r="F11" s="106" t="s">
        <v>205</v>
      </c>
      <c r="G11" s="96">
        <f t="shared" si="1"/>
        <v>7</v>
      </c>
      <c r="H11" s="98"/>
      <c r="I11" s="99" t="s">
        <v>190</v>
      </c>
      <c r="J11" s="100" t="s">
        <v>15</v>
      </c>
      <c r="K11" s="100" t="s">
        <v>15</v>
      </c>
      <c r="L11" s="100" t="s">
        <v>15</v>
      </c>
      <c r="M11" s="100" t="s">
        <v>15</v>
      </c>
      <c r="N11" s="100" t="s">
        <v>11</v>
      </c>
      <c r="O11" s="100" t="s">
        <v>11</v>
      </c>
      <c r="P11" s="100" t="s">
        <v>11</v>
      </c>
      <c r="Q11" s="100"/>
      <c r="R11" s="100"/>
      <c r="S11" s="100"/>
      <c r="T11" s="100"/>
      <c r="U11" s="100"/>
      <c r="V11" s="100"/>
      <c r="W11" s="92"/>
      <c r="X11" s="101">
        <f t="shared" si="2"/>
        <v>7</v>
      </c>
    </row>
    <row r="12" spans="1:24" ht="20.25" customHeight="1">
      <c r="A12" s="92">
        <v>5</v>
      </c>
      <c r="B12" s="92">
        <v>5</v>
      </c>
      <c r="C12" s="92"/>
      <c r="D12" s="105"/>
      <c r="E12" s="186" t="s">
        <v>204</v>
      </c>
      <c r="F12" s="106" t="s">
        <v>93</v>
      </c>
      <c r="G12" s="96">
        <f t="shared" si="1"/>
        <v>7</v>
      </c>
      <c r="H12" s="98"/>
      <c r="I12" s="99" t="s">
        <v>190</v>
      </c>
      <c r="J12" s="100" t="s">
        <v>15</v>
      </c>
      <c r="K12" s="100" t="s">
        <v>15</v>
      </c>
      <c r="L12" s="100" t="s">
        <v>183</v>
      </c>
      <c r="M12" s="100" t="s">
        <v>15</v>
      </c>
      <c r="N12" s="100" t="s">
        <v>11</v>
      </c>
      <c r="O12" s="100" t="s">
        <v>11</v>
      </c>
      <c r="P12" s="100" t="s">
        <v>185</v>
      </c>
      <c r="Q12" s="100"/>
      <c r="R12" s="100"/>
      <c r="S12" s="100"/>
      <c r="T12" s="100"/>
      <c r="U12" s="100"/>
      <c r="V12" s="100"/>
      <c r="W12" s="92"/>
      <c r="X12" s="101">
        <f t="shared" si="2"/>
        <v>7</v>
      </c>
    </row>
    <row r="13" spans="1:24" ht="20.25" customHeight="1">
      <c r="A13" s="92">
        <v>5</v>
      </c>
      <c r="B13" s="92">
        <v>5</v>
      </c>
      <c r="C13" s="92"/>
      <c r="D13" s="105"/>
      <c r="E13" s="186" t="s">
        <v>142</v>
      </c>
      <c r="F13" s="106" t="s">
        <v>95</v>
      </c>
      <c r="G13" s="96">
        <f t="shared" si="1"/>
        <v>7</v>
      </c>
      <c r="H13" s="98"/>
      <c r="I13" s="99" t="s">
        <v>188</v>
      </c>
      <c r="J13" s="100" t="s">
        <v>15</v>
      </c>
      <c r="K13" s="100" t="s">
        <v>15</v>
      </c>
      <c r="L13" s="100" t="s">
        <v>15</v>
      </c>
      <c r="M13" s="100" t="s">
        <v>15</v>
      </c>
      <c r="N13" s="100" t="s">
        <v>11</v>
      </c>
      <c r="O13" s="100" t="s">
        <v>11</v>
      </c>
      <c r="P13" s="100" t="s">
        <v>185</v>
      </c>
      <c r="Q13" s="100"/>
      <c r="R13" s="100"/>
      <c r="S13" s="100"/>
      <c r="T13" s="100"/>
      <c r="U13" s="100"/>
      <c r="V13" s="100"/>
      <c r="W13" s="92"/>
      <c r="X13" s="101">
        <f t="shared" si="2"/>
        <v>7</v>
      </c>
    </row>
    <row r="14" spans="1:24" ht="20.25" customHeight="1">
      <c r="A14" s="92">
        <v>9</v>
      </c>
      <c r="B14" s="92">
        <v>9</v>
      </c>
      <c r="C14" s="92"/>
      <c r="D14" s="105">
        <v>201</v>
      </c>
      <c r="E14" s="187" t="s">
        <v>109</v>
      </c>
      <c r="F14" s="107" t="s">
        <v>88</v>
      </c>
      <c r="G14" s="96">
        <f t="shared" si="1"/>
        <v>6</v>
      </c>
      <c r="H14" s="98"/>
      <c r="I14" s="99" t="s">
        <v>190</v>
      </c>
      <c r="J14" s="100" t="s">
        <v>15</v>
      </c>
      <c r="K14" s="100" t="s">
        <v>15</v>
      </c>
      <c r="L14" s="100" t="s">
        <v>14</v>
      </c>
      <c r="M14" s="100" t="s">
        <v>11</v>
      </c>
      <c r="N14" s="100" t="s">
        <v>11</v>
      </c>
      <c r="O14" s="100" t="s">
        <v>11</v>
      </c>
      <c r="P14" s="100" t="s">
        <v>185</v>
      </c>
      <c r="Q14" s="100"/>
      <c r="R14" s="100"/>
      <c r="S14" s="100"/>
      <c r="T14" s="100"/>
      <c r="U14" s="100"/>
      <c r="V14" s="100"/>
      <c r="W14" s="92"/>
      <c r="X14" s="101">
        <f t="shared" si="2"/>
        <v>6</v>
      </c>
    </row>
    <row r="15" spans="1:24" ht="20.25" customHeight="1">
      <c r="A15" s="92">
        <v>9</v>
      </c>
      <c r="B15" s="92">
        <v>9</v>
      </c>
      <c r="C15" s="92"/>
      <c r="D15" s="105">
        <v>204</v>
      </c>
      <c r="E15" s="186" t="s">
        <v>112</v>
      </c>
      <c r="F15" s="106" t="s">
        <v>90</v>
      </c>
      <c r="G15" s="96">
        <f t="shared" si="1"/>
        <v>6</v>
      </c>
      <c r="H15" s="98"/>
      <c r="I15" s="99" t="s">
        <v>190</v>
      </c>
      <c r="J15" s="100" t="s">
        <v>15</v>
      </c>
      <c r="K15" s="100" t="s">
        <v>15</v>
      </c>
      <c r="L15" s="100" t="s">
        <v>15</v>
      </c>
      <c r="M15" s="100" t="s">
        <v>14</v>
      </c>
      <c r="N15" s="100" t="s">
        <v>11</v>
      </c>
      <c r="O15" s="100" t="s">
        <v>183</v>
      </c>
      <c r="P15" s="100" t="s">
        <v>185</v>
      </c>
      <c r="Q15" s="100"/>
      <c r="R15" s="100"/>
      <c r="S15" s="100"/>
      <c r="T15" s="100"/>
      <c r="U15" s="100"/>
      <c r="V15" s="100"/>
      <c r="W15" s="92"/>
      <c r="X15" s="101">
        <f t="shared" si="2"/>
        <v>6</v>
      </c>
    </row>
    <row r="16" spans="1:24" ht="20.25" customHeight="1">
      <c r="A16" s="92">
        <v>9</v>
      </c>
      <c r="B16" s="92">
        <v>9</v>
      </c>
      <c r="C16" s="92"/>
      <c r="D16" s="105">
        <v>209</v>
      </c>
      <c r="E16" s="186" t="s">
        <v>117</v>
      </c>
      <c r="F16" s="106" t="s">
        <v>92</v>
      </c>
      <c r="G16" s="96">
        <f t="shared" si="1"/>
        <v>6</v>
      </c>
      <c r="H16" s="98"/>
      <c r="I16" s="99" t="s">
        <v>188</v>
      </c>
      <c r="J16" s="100" t="s">
        <v>15</v>
      </c>
      <c r="K16" s="100" t="s">
        <v>15</v>
      </c>
      <c r="L16" s="100" t="s">
        <v>15</v>
      </c>
      <c r="M16" s="100" t="s">
        <v>14</v>
      </c>
      <c r="N16" s="100" t="s">
        <v>11</v>
      </c>
      <c r="O16" s="100" t="s">
        <v>11</v>
      </c>
      <c r="P16" s="100" t="s">
        <v>185</v>
      </c>
      <c r="Q16" s="100"/>
      <c r="R16" s="100"/>
      <c r="S16" s="100"/>
      <c r="T16" s="100"/>
      <c r="U16" s="100"/>
      <c r="V16" s="100"/>
      <c r="W16" s="92"/>
      <c r="X16" s="101">
        <f t="shared" si="2"/>
        <v>6</v>
      </c>
    </row>
    <row r="17" spans="1:24" ht="20.25" customHeight="1">
      <c r="A17" s="92">
        <v>9</v>
      </c>
      <c r="B17" s="92">
        <v>9</v>
      </c>
      <c r="C17" s="92"/>
      <c r="D17" s="105">
        <v>210</v>
      </c>
      <c r="E17" s="186" t="s">
        <v>118</v>
      </c>
      <c r="F17" s="106" t="s">
        <v>92</v>
      </c>
      <c r="G17" s="96">
        <f t="shared" si="1"/>
        <v>6</v>
      </c>
      <c r="H17" s="98"/>
      <c r="I17" s="99" t="s">
        <v>190</v>
      </c>
      <c r="J17" s="100" t="s">
        <v>15</v>
      </c>
      <c r="K17" s="100" t="s">
        <v>15</v>
      </c>
      <c r="L17" s="100" t="s">
        <v>14</v>
      </c>
      <c r="M17" s="100" t="s">
        <v>15</v>
      </c>
      <c r="N17" s="100" t="s">
        <v>11</v>
      </c>
      <c r="O17" s="100" t="s">
        <v>11</v>
      </c>
      <c r="P17" s="100" t="s">
        <v>11</v>
      </c>
      <c r="Q17" s="100"/>
      <c r="R17" s="100"/>
      <c r="S17" s="100"/>
      <c r="T17" s="100"/>
      <c r="U17" s="100"/>
      <c r="V17" s="100"/>
      <c r="W17" s="92"/>
      <c r="X17" s="101">
        <f t="shared" si="2"/>
        <v>6</v>
      </c>
    </row>
    <row r="18" spans="1:24" ht="20.25" customHeight="1">
      <c r="A18" s="92">
        <v>9</v>
      </c>
      <c r="B18" s="92">
        <v>9</v>
      </c>
      <c r="C18" s="92"/>
      <c r="D18" s="105">
        <v>212</v>
      </c>
      <c r="E18" s="186" t="s">
        <v>120</v>
      </c>
      <c r="F18" s="106" t="s">
        <v>92</v>
      </c>
      <c r="G18" s="96">
        <f t="shared" si="1"/>
        <v>6</v>
      </c>
      <c r="H18" s="98"/>
      <c r="I18" s="99" t="s">
        <v>190</v>
      </c>
      <c r="J18" s="100" t="s">
        <v>15</v>
      </c>
      <c r="K18" s="100" t="s">
        <v>15</v>
      </c>
      <c r="L18" s="100" t="s">
        <v>15</v>
      </c>
      <c r="M18" s="100" t="s">
        <v>14</v>
      </c>
      <c r="N18" s="100" t="s">
        <v>11</v>
      </c>
      <c r="O18" s="100" t="s">
        <v>183</v>
      </c>
      <c r="P18" s="100" t="s">
        <v>185</v>
      </c>
      <c r="Q18" s="100"/>
      <c r="R18" s="100"/>
      <c r="S18" s="100"/>
      <c r="T18" s="100"/>
      <c r="U18" s="100"/>
      <c r="V18" s="100"/>
      <c r="W18" s="92"/>
      <c r="X18" s="101">
        <f t="shared" si="2"/>
        <v>6</v>
      </c>
    </row>
    <row r="19" spans="1:24" ht="20.25" customHeight="1">
      <c r="A19" s="92">
        <v>9</v>
      </c>
      <c r="B19" s="92">
        <v>9</v>
      </c>
      <c r="C19" s="92"/>
      <c r="D19" s="105">
        <v>214</v>
      </c>
      <c r="E19" s="186" t="s">
        <v>122</v>
      </c>
      <c r="F19" s="106" t="s">
        <v>92</v>
      </c>
      <c r="G19" s="96">
        <f t="shared" si="1"/>
        <v>6</v>
      </c>
      <c r="H19" s="98"/>
      <c r="I19" s="99" t="s">
        <v>190</v>
      </c>
      <c r="J19" s="100" t="s">
        <v>15</v>
      </c>
      <c r="K19" s="100" t="s">
        <v>183</v>
      </c>
      <c r="L19" s="100" t="s">
        <v>15</v>
      </c>
      <c r="M19" s="100" t="s">
        <v>14</v>
      </c>
      <c r="N19" s="100" t="s">
        <v>11</v>
      </c>
      <c r="O19" s="100" t="s">
        <v>11</v>
      </c>
      <c r="P19" s="100" t="s">
        <v>185</v>
      </c>
      <c r="Q19" s="100"/>
      <c r="R19" s="100"/>
      <c r="S19" s="100"/>
      <c r="T19" s="100"/>
      <c r="U19" s="100"/>
      <c r="V19" s="100"/>
      <c r="W19" s="92"/>
      <c r="X19" s="101">
        <f t="shared" si="2"/>
        <v>6</v>
      </c>
    </row>
    <row r="20" spans="1:24" ht="20.25" customHeight="1">
      <c r="A20" s="92">
        <v>9</v>
      </c>
      <c r="B20" s="92">
        <v>9</v>
      </c>
      <c r="C20" s="92"/>
      <c r="D20" s="105">
        <v>219</v>
      </c>
      <c r="E20" s="186" t="s">
        <v>127</v>
      </c>
      <c r="F20" s="106" t="s">
        <v>130</v>
      </c>
      <c r="G20" s="96">
        <f t="shared" si="1"/>
        <v>6</v>
      </c>
      <c r="H20" s="98"/>
      <c r="I20" s="99" t="s">
        <v>189</v>
      </c>
      <c r="J20" s="100" t="s">
        <v>15</v>
      </c>
      <c r="K20" s="100" t="s">
        <v>15</v>
      </c>
      <c r="L20" s="100" t="s">
        <v>15</v>
      </c>
      <c r="M20" s="100" t="s">
        <v>15</v>
      </c>
      <c r="N20" s="100" t="s">
        <v>11</v>
      </c>
      <c r="O20" s="100" t="s">
        <v>11</v>
      </c>
      <c r="P20" s="100" t="s">
        <v>183</v>
      </c>
      <c r="Q20" s="100"/>
      <c r="R20" s="100"/>
      <c r="S20" s="100"/>
      <c r="T20" s="100"/>
      <c r="U20" s="100"/>
      <c r="V20" s="100"/>
      <c r="W20" s="92"/>
      <c r="X20" s="101">
        <f t="shared" si="2"/>
        <v>6</v>
      </c>
    </row>
    <row r="21" spans="1:24" ht="20.25" customHeight="1">
      <c r="A21" s="92">
        <v>9</v>
      </c>
      <c r="B21" s="92">
        <v>9</v>
      </c>
      <c r="C21" s="92"/>
      <c r="D21" s="105"/>
      <c r="E21" s="186" t="s">
        <v>136</v>
      </c>
      <c r="F21" s="106" t="s">
        <v>192</v>
      </c>
      <c r="G21" s="96">
        <f t="shared" si="1"/>
        <v>6</v>
      </c>
      <c r="H21" s="98"/>
      <c r="I21" s="99" t="s">
        <v>188</v>
      </c>
      <c r="J21" s="100" t="s">
        <v>15</v>
      </c>
      <c r="K21" s="100" t="s">
        <v>15</v>
      </c>
      <c r="L21" s="100" t="s">
        <v>15</v>
      </c>
      <c r="M21" s="100" t="s">
        <v>11</v>
      </c>
      <c r="N21" s="100" t="s">
        <v>11</v>
      </c>
      <c r="O21" s="100" t="s">
        <v>11</v>
      </c>
      <c r="P21" s="100" t="s">
        <v>185</v>
      </c>
      <c r="Q21" s="100"/>
      <c r="R21" s="100"/>
      <c r="S21" s="100"/>
      <c r="T21" s="100"/>
      <c r="U21" s="100"/>
      <c r="V21" s="100"/>
      <c r="W21" s="92"/>
      <c r="X21" s="101">
        <f t="shared" si="2"/>
        <v>6</v>
      </c>
    </row>
    <row r="22" spans="1:24" ht="20.25" customHeight="1">
      <c r="A22" s="92">
        <v>9</v>
      </c>
      <c r="B22" s="92">
        <v>9</v>
      </c>
      <c r="C22" s="92"/>
      <c r="D22" s="105"/>
      <c r="E22" s="186" t="s">
        <v>137</v>
      </c>
      <c r="F22" s="106" t="s">
        <v>206</v>
      </c>
      <c r="G22" s="96">
        <f t="shared" si="1"/>
        <v>6</v>
      </c>
      <c r="H22" s="98"/>
      <c r="I22" s="99" t="s">
        <v>188</v>
      </c>
      <c r="J22" s="100" t="s">
        <v>15</v>
      </c>
      <c r="K22" s="100" t="s">
        <v>15</v>
      </c>
      <c r="L22" s="100" t="s">
        <v>15</v>
      </c>
      <c r="M22" s="100" t="s">
        <v>185</v>
      </c>
      <c r="N22" s="100" t="s">
        <v>11</v>
      </c>
      <c r="O22" s="100" t="s">
        <v>11</v>
      </c>
      <c r="P22" s="100" t="s">
        <v>185</v>
      </c>
      <c r="Q22" s="100"/>
      <c r="R22" s="100"/>
      <c r="S22" s="100"/>
      <c r="T22" s="100"/>
      <c r="U22" s="100"/>
      <c r="V22" s="100"/>
      <c r="W22" s="92"/>
      <c r="X22" s="101">
        <f t="shared" si="2"/>
        <v>6</v>
      </c>
    </row>
    <row r="23" spans="1:24" ht="20.25" customHeight="1">
      <c r="A23" s="92">
        <v>9</v>
      </c>
      <c r="B23" s="92">
        <v>9</v>
      </c>
      <c r="C23" s="92"/>
      <c r="D23" s="105"/>
      <c r="E23" s="186" t="s">
        <v>140</v>
      </c>
      <c r="F23" s="106" t="s">
        <v>95</v>
      </c>
      <c r="G23" s="96">
        <f t="shared" si="1"/>
        <v>6</v>
      </c>
      <c r="H23" s="98"/>
      <c r="I23" s="99" t="s">
        <v>190</v>
      </c>
      <c r="J23" s="100" t="s">
        <v>15</v>
      </c>
      <c r="K23" s="100" t="s">
        <v>15</v>
      </c>
      <c r="L23" s="100" t="s">
        <v>15</v>
      </c>
      <c r="M23" s="100" t="s">
        <v>14</v>
      </c>
      <c r="N23" s="100" t="s">
        <v>11</v>
      </c>
      <c r="O23" s="100" t="s">
        <v>11</v>
      </c>
      <c r="P23" s="100" t="s">
        <v>187</v>
      </c>
      <c r="Q23" s="100"/>
      <c r="R23" s="100"/>
      <c r="S23" s="100"/>
      <c r="T23" s="100"/>
      <c r="U23" s="100"/>
      <c r="V23" s="100"/>
      <c r="W23" s="92"/>
      <c r="X23" s="101">
        <f t="shared" si="2"/>
        <v>6</v>
      </c>
    </row>
    <row r="24" spans="1:24" ht="20.25" customHeight="1">
      <c r="A24" s="92">
        <v>9</v>
      </c>
      <c r="B24" s="92">
        <v>9</v>
      </c>
      <c r="C24" s="92"/>
      <c r="D24" s="105"/>
      <c r="E24" s="186" t="s">
        <v>144</v>
      </c>
      <c r="F24" s="106" t="s">
        <v>205</v>
      </c>
      <c r="G24" s="96">
        <f t="shared" si="1"/>
        <v>6</v>
      </c>
      <c r="H24" s="98"/>
      <c r="I24" s="99" t="s">
        <v>189</v>
      </c>
      <c r="J24" s="100" t="s">
        <v>15</v>
      </c>
      <c r="K24" s="100" t="s">
        <v>15</v>
      </c>
      <c r="L24" s="100" t="s">
        <v>14</v>
      </c>
      <c r="M24" s="100" t="s">
        <v>15</v>
      </c>
      <c r="N24" s="100" t="s">
        <v>11</v>
      </c>
      <c r="O24" s="100" t="s">
        <v>11</v>
      </c>
      <c r="P24" s="100" t="s">
        <v>185</v>
      </c>
      <c r="Q24" s="100"/>
      <c r="R24" s="100"/>
      <c r="S24" s="100"/>
      <c r="T24" s="100"/>
      <c r="U24" s="100"/>
      <c r="V24" s="100"/>
      <c r="W24" s="92"/>
      <c r="X24" s="101">
        <f t="shared" si="2"/>
        <v>6</v>
      </c>
    </row>
    <row r="25" spans="1:24" ht="20.25" customHeight="1">
      <c r="A25" s="92">
        <v>9</v>
      </c>
      <c r="B25" s="92"/>
      <c r="C25" s="92">
        <v>1</v>
      </c>
      <c r="D25" s="93">
        <v>222</v>
      </c>
      <c r="E25" s="186" t="s">
        <v>105</v>
      </c>
      <c r="F25" s="106"/>
      <c r="G25" s="96">
        <f t="shared" si="1"/>
        <v>6</v>
      </c>
      <c r="H25" s="98"/>
      <c r="I25" s="99" t="s">
        <v>190</v>
      </c>
      <c r="J25" s="100" t="s">
        <v>15</v>
      </c>
      <c r="K25" s="100" t="s">
        <v>15</v>
      </c>
      <c r="L25" s="100" t="s">
        <v>14</v>
      </c>
      <c r="M25" s="100" t="s">
        <v>15</v>
      </c>
      <c r="N25" s="100" t="s">
        <v>11</v>
      </c>
      <c r="O25" s="100" t="s">
        <v>11</v>
      </c>
      <c r="P25" s="100" t="s">
        <v>11</v>
      </c>
      <c r="Q25" s="100"/>
      <c r="R25" s="100"/>
      <c r="S25" s="100"/>
      <c r="T25" s="100"/>
      <c r="U25" s="100"/>
      <c r="V25" s="100"/>
      <c r="W25" s="92"/>
      <c r="X25" s="101">
        <f t="shared" si="2"/>
        <v>6</v>
      </c>
    </row>
    <row r="26" spans="1:24" ht="20.25" customHeight="1">
      <c r="A26" s="92">
        <v>21</v>
      </c>
      <c r="B26" s="92">
        <v>21</v>
      </c>
      <c r="C26" s="92"/>
      <c r="D26" s="105">
        <v>205</v>
      </c>
      <c r="E26" s="186" t="s">
        <v>113</v>
      </c>
      <c r="F26" s="106" t="s">
        <v>90</v>
      </c>
      <c r="G26" s="96">
        <f t="shared" si="1"/>
        <v>5</v>
      </c>
      <c r="H26" s="98"/>
      <c r="I26" s="99" t="s">
        <v>189</v>
      </c>
      <c r="J26" s="100" t="s">
        <v>15</v>
      </c>
      <c r="K26" s="100" t="s">
        <v>15</v>
      </c>
      <c r="L26" s="100" t="s">
        <v>184</v>
      </c>
      <c r="M26" s="100" t="s">
        <v>15</v>
      </c>
      <c r="N26" s="100" t="s">
        <v>11</v>
      </c>
      <c r="O26" s="100" t="s">
        <v>11</v>
      </c>
      <c r="P26" s="100" t="s">
        <v>11</v>
      </c>
      <c r="Q26" s="100"/>
      <c r="R26" s="100"/>
      <c r="S26" s="100"/>
      <c r="T26" s="100"/>
      <c r="U26" s="100"/>
      <c r="V26" s="100"/>
      <c r="W26" s="92"/>
      <c r="X26" s="101">
        <f t="shared" si="2"/>
        <v>5</v>
      </c>
    </row>
    <row r="27" spans="1:24" ht="20.25" customHeight="1">
      <c r="A27" s="92">
        <v>21</v>
      </c>
      <c r="B27" s="92">
        <v>21</v>
      </c>
      <c r="C27" s="92"/>
      <c r="D27" s="105">
        <v>217</v>
      </c>
      <c r="E27" s="186" t="s">
        <v>125</v>
      </c>
      <c r="F27" s="106" t="s">
        <v>130</v>
      </c>
      <c r="G27" s="96">
        <f t="shared" si="1"/>
        <v>5</v>
      </c>
      <c r="H27" s="98"/>
      <c r="I27" s="99" t="s">
        <v>190</v>
      </c>
      <c r="J27" s="100" t="s">
        <v>15</v>
      </c>
      <c r="K27" s="100" t="s">
        <v>15</v>
      </c>
      <c r="L27" s="100" t="s">
        <v>14</v>
      </c>
      <c r="M27" s="100" t="s">
        <v>183</v>
      </c>
      <c r="N27" s="100" t="s">
        <v>11</v>
      </c>
      <c r="O27" s="100" t="s">
        <v>11</v>
      </c>
      <c r="P27" s="100" t="s">
        <v>14</v>
      </c>
      <c r="Q27" s="100"/>
      <c r="R27" s="100"/>
      <c r="S27" s="100"/>
      <c r="T27" s="100"/>
      <c r="U27" s="100"/>
      <c r="V27" s="100"/>
      <c r="W27" s="92"/>
      <c r="X27" s="101">
        <f t="shared" si="2"/>
        <v>5</v>
      </c>
    </row>
    <row r="28" spans="1:24" ht="20.25" customHeight="1">
      <c r="A28" s="92">
        <v>21</v>
      </c>
      <c r="B28" s="92">
        <v>21</v>
      </c>
      <c r="C28" s="92"/>
      <c r="D28" s="105">
        <v>218</v>
      </c>
      <c r="E28" s="186" t="s">
        <v>126</v>
      </c>
      <c r="F28" s="106" t="s">
        <v>130</v>
      </c>
      <c r="G28" s="96">
        <f t="shared" si="1"/>
        <v>5</v>
      </c>
      <c r="H28" s="98"/>
      <c r="I28" s="99" t="s">
        <v>190</v>
      </c>
      <c r="J28" s="100" t="s">
        <v>15</v>
      </c>
      <c r="K28" s="100" t="s">
        <v>15</v>
      </c>
      <c r="L28" s="100" t="s">
        <v>14</v>
      </c>
      <c r="M28" s="100" t="s">
        <v>11</v>
      </c>
      <c r="N28" s="100" t="s">
        <v>11</v>
      </c>
      <c r="O28" s="100" t="s">
        <v>11</v>
      </c>
      <c r="P28" s="100" t="s">
        <v>183</v>
      </c>
      <c r="Q28" s="100"/>
      <c r="R28" s="100"/>
      <c r="S28" s="100"/>
      <c r="T28" s="100"/>
      <c r="U28" s="100"/>
      <c r="V28" s="100"/>
      <c r="W28" s="92"/>
      <c r="X28" s="101">
        <f t="shared" si="2"/>
        <v>5</v>
      </c>
    </row>
    <row r="29" spans="1:24" ht="20.25" customHeight="1">
      <c r="A29" s="92">
        <v>21</v>
      </c>
      <c r="B29" s="92">
        <v>21</v>
      </c>
      <c r="C29" s="92"/>
      <c r="D29" s="105"/>
      <c r="E29" s="186" t="s">
        <v>138</v>
      </c>
      <c r="F29" s="106" t="s">
        <v>205</v>
      </c>
      <c r="G29" s="96">
        <f t="shared" si="1"/>
        <v>5</v>
      </c>
      <c r="H29" s="98"/>
      <c r="I29" s="99" t="s">
        <v>190</v>
      </c>
      <c r="J29" s="100" t="s">
        <v>15</v>
      </c>
      <c r="K29" s="100" t="s">
        <v>15</v>
      </c>
      <c r="L29" s="100" t="s">
        <v>14</v>
      </c>
      <c r="M29" s="100" t="s">
        <v>14</v>
      </c>
      <c r="N29" s="100" t="s">
        <v>11</v>
      </c>
      <c r="O29" s="100" t="s">
        <v>11</v>
      </c>
      <c r="P29" s="100" t="s">
        <v>11</v>
      </c>
      <c r="Q29" s="100"/>
      <c r="R29" s="100"/>
      <c r="S29" s="100"/>
      <c r="T29" s="100"/>
      <c r="U29" s="100"/>
      <c r="V29" s="100"/>
      <c r="W29" s="92"/>
      <c r="X29" s="101">
        <f t="shared" si="2"/>
        <v>5</v>
      </c>
    </row>
    <row r="30" spans="1:24" ht="20.25" customHeight="1">
      <c r="A30" s="92">
        <v>21</v>
      </c>
      <c r="B30" s="92">
        <v>21</v>
      </c>
      <c r="C30" s="92"/>
      <c r="D30" s="105"/>
      <c r="E30" s="186" t="s">
        <v>143</v>
      </c>
      <c r="F30" s="106" t="s">
        <v>206</v>
      </c>
      <c r="G30" s="96">
        <f t="shared" si="1"/>
        <v>5</v>
      </c>
      <c r="H30" s="98"/>
      <c r="I30" s="99" t="s">
        <v>190</v>
      </c>
      <c r="J30" s="100" t="s">
        <v>15</v>
      </c>
      <c r="K30" s="100" t="s">
        <v>15</v>
      </c>
      <c r="L30" s="100" t="s">
        <v>15</v>
      </c>
      <c r="M30" s="100" t="s">
        <v>14</v>
      </c>
      <c r="N30" s="100" t="s">
        <v>14</v>
      </c>
      <c r="O30" s="100" t="s">
        <v>11</v>
      </c>
      <c r="P30" s="100" t="s">
        <v>14</v>
      </c>
      <c r="Q30" s="100"/>
      <c r="R30" s="100"/>
      <c r="S30" s="100"/>
      <c r="T30" s="100"/>
      <c r="U30" s="100"/>
      <c r="V30" s="100"/>
      <c r="W30" s="92"/>
      <c r="X30" s="101">
        <f t="shared" si="2"/>
        <v>5</v>
      </c>
    </row>
    <row r="31" spans="1:24" ht="20.25" customHeight="1">
      <c r="A31" s="92">
        <v>26</v>
      </c>
      <c r="B31" s="92">
        <v>26</v>
      </c>
      <c r="C31" s="92"/>
      <c r="D31" s="105">
        <v>202</v>
      </c>
      <c r="E31" s="187" t="s">
        <v>110</v>
      </c>
      <c r="F31" s="107" t="s">
        <v>88</v>
      </c>
      <c r="G31" s="96">
        <f t="shared" si="1"/>
        <v>4</v>
      </c>
      <c r="H31" s="98"/>
      <c r="I31" s="99" t="s">
        <v>14</v>
      </c>
      <c r="J31" s="100" t="s">
        <v>15</v>
      </c>
      <c r="K31" s="100" t="s">
        <v>14</v>
      </c>
      <c r="L31" s="100" t="s">
        <v>14</v>
      </c>
      <c r="M31" s="100" t="s">
        <v>15</v>
      </c>
      <c r="N31" s="100" t="s">
        <v>187</v>
      </c>
      <c r="O31" s="100" t="s">
        <v>11</v>
      </c>
      <c r="P31" s="100" t="s">
        <v>15</v>
      </c>
      <c r="Q31" s="100"/>
      <c r="R31" s="100"/>
      <c r="S31" s="100"/>
      <c r="T31" s="100"/>
      <c r="U31" s="100"/>
      <c r="V31" s="100"/>
      <c r="W31" s="92"/>
      <c r="X31" s="101">
        <f t="shared" si="2"/>
        <v>4</v>
      </c>
    </row>
    <row r="32" spans="1:24" ht="20.25" customHeight="1">
      <c r="A32" s="92">
        <v>26</v>
      </c>
      <c r="B32" s="92">
        <v>26</v>
      </c>
      <c r="C32" s="92"/>
      <c r="D32" s="105">
        <v>203</v>
      </c>
      <c r="E32" s="187" t="s">
        <v>111</v>
      </c>
      <c r="F32" s="107" t="s">
        <v>88</v>
      </c>
      <c r="G32" s="96">
        <f t="shared" si="1"/>
        <v>4</v>
      </c>
      <c r="H32" s="98"/>
      <c r="I32" s="99" t="s">
        <v>191</v>
      </c>
      <c r="J32" s="100" t="s">
        <v>15</v>
      </c>
      <c r="K32" s="100" t="s">
        <v>15</v>
      </c>
      <c r="L32" s="100" t="s">
        <v>14</v>
      </c>
      <c r="M32" s="100" t="s">
        <v>14</v>
      </c>
      <c r="N32" s="100" t="s">
        <v>11</v>
      </c>
      <c r="O32" s="100" t="s">
        <v>11</v>
      </c>
      <c r="P32" s="100" t="s">
        <v>11</v>
      </c>
      <c r="Q32" s="100"/>
      <c r="R32" s="100"/>
      <c r="S32" s="100"/>
      <c r="T32" s="100"/>
      <c r="U32" s="100"/>
      <c r="V32" s="100"/>
      <c r="W32" s="92"/>
      <c r="X32" s="101">
        <f t="shared" si="2"/>
        <v>4</v>
      </c>
    </row>
    <row r="33" spans="1:24" ht="20.25" customHeight="1">
      <c r="A33" s="92">
        <v>26</v>
      </c>
      <c r="B33" s="92">
        <v>26</v>
      </c>
      <c r="C33" s="92"/>
      <c r="D33" s="105">
        <v>206</v>
      </c>
      <c r="E33" s="186" t="s">
        <v>114</v>
      </c>
      <c r="F33" s="106" t="s">
        <v>92</v>
      </c>
      <c r="G33" s="96">
        <f t="shared" si="1"/>
        <v>4</v>
      </c>
      <c r="H33" s="98"/>
      <c r="I33" s="99" t="s">
        <v>191</v>
      </c>
      <c r="J33" s="100" t="s">
        <v>15</v>
      </c>
      <c r="K33" s="100" t="s">
        <v>15</v>
      </c>
      <c r="L33" s="100" t="s">
        <v>15</v>
      </c>
      <c r="M33" s="100" t="s">
        <v>15</v>
      </c>
      <c r="N33" s="100" t="s">
        <v>15</v>
      </c>
      <c r="O33" s="100" t="s">
        <v>15</v>
      </c>
      <c r="P33" s="100" t="s">
        <v>15</v>
      </c>
      <c r="Q33" s="100"/>
      <c r="R33" s="100"/>
      <c r="S33" s="100"/>
      <c r="T33" s="100"/>
      <c r="U33" s="100"/>
      <c r="V33" s="100"/>
      <c r="W33" s="92"/>
      <c r="X33" s="101">
        <f t="shared" si="2"/>
        <v>4</v>
      </c>
    </row>
    <row r="34" spans="1:24" ht="20.25" customHeight="1">
      <c r="A34" s="92">
        <v>26</v>
      </c>
      <c r="B34" s="92">
        <v>26</v>
      </c>
      <c r="C34" s="92"/>
      <c r="D34" s="105">
        <v>208</v>
      </c>
      <c r="E34" s="186" t="s">
        <v>116</v>
      </c>
      <c r="F34" s="106" t="s">
        <v>92</v>
      </c>
      <c r="G34" s="96">
        <f t="shared" si="1"/>
        <v>4</v>
      </c>
      <c r="H34" s="98"/>
      <c r="I34" s="99" t="s">
        <v>190</v>
      </c>
      <c r="J34" s="100" t="s">
        <v>15</v>
      </c>
      <c r="K34" s="100" t="s">
        <v>14</v>
      </c>
      <c r="L34" s="100" t="s">
        <v>15</v>
      </c>
      <c r="M34" s="100" t="s">
        <v>185</v>
      </c>
      <c r="N34" s="100" t="s">
        <v>11</v>
      </c>
      <c r="O34" s="100" t="s">
        <v>183</v>
      </c>
      <c r="P34" s="100" t="s">
        <v>14</v>
      </c>
      <c r="Q34" s="100"/>
      <c r="R34" s="100"/>
      <c r="S34" s="100"/>
      <c r="T34" s="100"/>
      <c r="U34" s="100"/>
      <c r="V34" s="100"/>
      <c r="W34" s="92"/>
      <c r="X34" s="101">
        <f t="shared" si="2"/>
        <v>4</v>
      </c>
    </row>
    <row r="35" spans="1:24" ht="20.25" customHeight="1">
      <c r="A35" s="92">
        <v>26</v>
      </c>
      <c r="B35" s="92">
        <v>26</v>
      </c>
      <c r="C35" s="92"/>
      <c r="D35" s="105">
        <v>213</v>
      </c>
      <c r="E35" s="186" t="s">
        <v>121</v>
      </c>
      <c r="F35" s="106" t="s">
        <v>92</v>
      </c>
      <c r="G35" s="96">
        <f t="shared" si="1"/>
        <v>4</v>
      </c>
      <c r="H35" s="98"/>
      <c r="I35" s="99" t="s">
        <v>188</v>
      </c>
      <c r="J35" s="100" t="s">
        <v>15</v>
      </c>
      <c r="K35" s="100" t="s">
        <v>15</v>
      </c>
      <c r="L35" s="100" t="s">
        <v>14</v>
      </c>
      <c r="M35" s="100" t="s">
        <v>14</v>
      </c>
      <c r="N35" s="100" t="s">
        <v>11</v>
      </c>
      <c r="O35" s="100" t="s">
        <v>11</v>
      </c>
      <c r="P35" s="100" t="s">
        <v>11</v>
      </c>
      <c r="Q35" s="100"/>
      <c r="R35" s="100"/>
      <c r="S35" s="100"/>
      <c r="T35" s="100"/>
      <c r="U35" s="100"/>
      <c r="V35" s="100"/>
      <c r="W35" s="92"/>
      <c r="X35" s="101">
        <f t="shared" si="2"/>
        <v>4</v>
      </c>
    </row>
    <row r="36" spans="1:24" ht="20.25" customHeight="1">
      <c r="A36" s="92">
        <v>26</v>
      </c>
      <c r="B36" s="92">
        <v>26</v>
      </c>
      <c r="C36" s="92"/>
      <c r="D36" s="105">
        <v>216</v>
      </c>
      <c r="E36" s="186" t="s">
        <v>124</v>
      </c>
      <c r="F36" s="106" t="s">
        <v>130</v>
      </c>
      <c r="G36" s="96">
        <f t="shared" si="1"/>
        <v>4</v>
      </c>
      <c r="H36" s="98"/>
      <c r="I36" s="99" t="s">
        <v>190</v>
      </c>
      <c r="J36" s="100" t="s">
        <v>15</v>
      </c>
      <c r="K36" s="100" t="s">
        <v>14</v>
      </c>
      <c r="L36" s="100" t="s">
        <v>14</v>
      </c>
      <c r="M36" s="100" t="s">
        <v>11</v>
      </c>
      <c r="N36" s="100" t="s">
        <v>11</v>
      </c>
      <c r="O36" s="100" t="s">
        <v>11</v>
      </c>
      <c r="P36" s="100" t="s">
        <v>15</v>
      </c>
      <c r="Q36" s="100"/>
      <c r="R36" s="100"/>
      <c r="S36" s="100"/>
      <c r="T36" s="100"/>
      <c r="U36" s="100"/>
      <c r="V36" s="100"/>
      <c r="W36" s="92"/>
      <c r="X36" s="101">
        <f t="shared" si="2"/>
        <v>4</v>
      </c>
    </row>
    <row r="37" spans="1:24" ht="20.25" customHeight="1">
      <c r="A37" s="92">
        <v>26</v>
      </c>
      <c r="B37" s="92"/>
      <c r="C37" s="92">
        <v>2</v>
      </c>
      <c r="D37" s="93"/>
      <c r="E37" s="186" t="s">
        <v>145</v>
      </c>
      <c r="F37" s="106" t="s">
        <v>308</v>
      </c>
      <c r="G37" s="96">
        <f t="shared" si="1"/>
        <v>4</v>
      </c>
      <c r="H37" s="98"/>
      <c r="I37" s="99" t="s">
        <v>190</v>
      </c>
      <c r="J37" s="100" t="s">
        <v>15</v>
      </c>
      <c r="K37" s="100" t="s">
        <v>15</v>
      </c>
      <c r="L37" s="100" t="s">
        <v>14</v>
      </c>
      <c r="M37" s="100" t="s">
        <v>14</v>
      </c>
      <c r="N37" s="100" t="s">
        <v>14</v>
      </c>
      <c r="O37" s="100" t="s">
        <v>11</v>
      </c>
      <c r="P37" s="100" t="s">
        <v>15</v>
      </c>
      <c r="Q37" s="100"/>
      <c r="R37" s="100"/>
      <c r="S37" s="100"/>
      <c r="T37" s="100"/>
      <c r="U37" s="100"/>
      <c r="V37" s="100"/>
      <c r="W37" s="92"/>
      <c r="X37" s="101">
        <f t="shared" si="2"/>
        <v>4</v>
      </c>
    </row>
    <row r="38" spans="1:24" ht="20.25" customHeight="1">
      <c r="A38" s="92">
        <v>33</v>
      </c>
      <c r="B38" s="92">
        <v>33</v>
      </c>
      <c r="C38" s="92"/>
      <c r="D38" s="105"/>
      <c r="E38" s="186" t="s">
        <v>139</v>
      </c>
      <c r="F38" s="106" t="s">
        <v>205</v>
      </c>
      <c r="G38" s="96">
        <f t="shared" si="1"/>
        <v>3</v>
      </c>
      <c r="H38" s="98"/>
      <c r="I38" s="99" t="s">
        <v>188</v>
      </c>
      <c r="J38" s="100" t="s">
        <v>15</v>
      </c>
      <c r="K38" s="100" t="s">
        <v>15</v>
      </c>
      <c r="L38" s="100" t="s">
        <v>14</v>
      </c>
      <c r="M38" s="100" t="s">
        <v>14</v>
      </c>
      <c r="N38" s="100" t="s">
        <v>184</v>
      </c>
      <c r="O38" s="100" t="s">
        <v>11</v>
      </c>
      <c r="P38" s="100" t="s">
        <v>11</v>
      </c>
      <c r="Q38" s="100"/>
      <c r="R38" s="100"/>
      <c r="S38" s="100"/>
      <c r="T38" s="100"/>
      <c r="U38" s="100"/>
      <c r="V38" s="100"/>
      <c r="W38" s="92"/>
      <c r="X38" s="101">
        <f t="shared" si="2"/>
        <v>3</v>
      </c>
    </row>
    <row r="39" spans="1:24" ht="20.25" customHeight="1">
      <c r="A39" s="92">
        <v>34</v>
      </c>
      <c r="B39" s="92">
        <v>34</v>
      </c>
      <c r="C39" s="92"/>
      <c r="D39" s="105">
        <v>215</v>
      </c>
      <c r="E39" s="186" t="s">
        <v>123</v>
      </c>
      <c r="F39" s="106" t="s">
        <v>93</v>
      </c>
      <c r="G39" s="96">
        <f t="shared" si="1"/>
        <v>2</v>
      </c>
      <c r="H39" s="98"/>
      <c r="I39" s="99" t="s">
        <v>191</v>
      </c>
      <c r="J39" s="100" t="s">
        <v>15</v>
      </c>
      <c r="K39" s="100" t="s">
        <v>11</v>
      </c>
      <c r="L39" s="100" t="s">
        <v>183</v>
      </c>
      <c r="M39" s="100" t="s">
        <v>14</v>
      </c>
      <c r="N39" s="100" t="s">
        <v>14</v>
      </c>
      <c r="O39" s="100" t="s">
        <v>11</v>
      </c>
      <c r="P39" s="100" t="s">
        <v>14</v>
      </c>
      <c r="Q39" s="100"/>
      <c r="R39" s="100"/>
      <c r="S39" s="100"/>
      <c r="T39" s="100"/>
      <c r="U39" s="100"/>
      <c r="V39" s="100"/>
      <c r="W39" s="92"/>
      <c r="X39" s="101">
        <f t="shared" si="2"/>
        <v>2</v>
      </c>
    </row>
    <row r="40" spans="1:24" ht="20.25" customHeight="1">
      <c r="A40" s="92">
        <v>34</v>
      </c>
      <c r="B40" s="92">
        <v>34</v>
      </c>
      <c r="C40" s="92"/>
      <c r="D40" s="105">
        <v>220</v>
      </c>
      <c r="E40" s="186" t="s">
        <v>128</v>
      </c>
      <c r="F40" s="106" t="s">
        <v>130</v>
      </c>
      <c r="G40" s="96">
        <f t="shared" si="1"/>
        <v>2</v>
      </c>
      <c r="H40" s="98"/>
      <c r="I40" s="99" t="s">
        <v>189</v>
      </c>
      <c r="J40" s="100" t="s">
        <v>15</v>
      </c>
      <c r="K40" s="100" t="s">
        <v>183</v>
      </c>
      <c r="L40" s="100" t="s">
        <v>14</v>
      </c>
      <c r="M40" s="100" t="s">
        <v>11</v>
      </c>
      <c r="N40" s="100" t="s">
        <v>11</v>
      </c>
      <c r="O40" s="100" t="s">
        <v>14</v>
      </c>
      <c r="P40" s="100" t="s">
        <v>183</v>
      </c>
      <c r="Q40" s="100"/>
      <c r="R40" s="100"/>
      <c r="S40" s="100"/>
      <c r="T40" s="100"/>
      <c r="U40" s="100"/>
      <c r="V40" s="100"/>
      <c r="W40" s="92"/>
      <c r="X40" s="101">
        <f t="shared" si="2"/>
        <v>2</v>
      </c>
    </row>
    <row r="41" spans="1:24" ht="20.25" customHeight="1" thickBot="1">
      <c r="A41" s="115">
        <v>34</v>
      </c>
      <c r="B41" s="115">
        <v>34</v>
      </c>
      <c r="C41" s="115"/>
      <c r="D41" s="156">
        <v>221</v>
      </c>
      <c r="E41" s="188" t="s">
        <v>129</v>
      </c>
      <c r="F41" s="157" t="s">
        <v>97</v>
      </c>
      <c r="G41" s="119">
        <f t="shared" si="1"/>
        <v>2</v>
      </c>
      <c r="H41" s="158"/>
      <c r="I41" s="159" t="s">
        <v>190</v>
      </c>
      <c r="J41" s="160" t="s">
        <v>11</v>
      </c>
      <c r="K41" s="160" t="s">
        <v>14</v>
      </c>
      <c r="L41" s="160" t="s">
        <v>14</v>
      </c>
      <c r="M41" s="160" t="s">
        <v>15</v>
      </c>
      <c r="N41" s="160" t="s">
        <v>187</v>
      </c>
      <c r="O41" s="160" t="s">
        <v>14</v>
      </c>
      <c r="P41" s="160" t="s">
        <v>183</v>
      </c>
      <c r="Q41" s="160"/>
      <c r="R41" s="160"/>
      <c r="S41" s="160"/>
      <c r="T41" s="160"/>
      <c r="U41" s="160"/>
      <c r="V41" s="160"/>
      <c r="W41" s="115"/>
      <c r="X41" s="123">
        <f t="shared" si="2"/>
        <v>2</v>
      </c>
    </row>
    <row r="42" spans="1:24" ht="20.25" customHeight="1" hidden="1">
      <c r="A42" s="1"/>
      <c r="B42" s="1"/>
      <c r="C42" s="1"/>
      <c r="D42" s="149"/>
      <c r="E42" s="150" t="s">
        <v>16</v>
      </c>
      <c r="F42" s="151">
        <f>COUNTBLANK(I$6:I41)</f>
        <v>0</v>
      </c>
      <c r="G42" s="50"/>
      <c r="H42" s="152"/>
      <c r="I42" s="15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54"/>
    </row>
    <row r="43" spans="1:24" ht="20.25" customHeight="1" hidden="1">
      <c r="A43" s="51"/>
      <c r="B43" s="51"/>
      <c r="C43" s="51"/>
      <c r="D43" s="66"/>
      <c r="E43" s="52" t="s">
        <v>8</v>
      </c>
      <c r="F43" s="79">
        <f>F4-F42</f>
        <v>36</v>
      </c>
      <c r="G43" s="53"/>
      <c r="H43" s="5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7"/>
    </row>
  </sheetData>
  <conditionalFormatting sqref="I6:W43">
    <cfRule type="cellIs" priority="1" dxfId="0" operator="notEqual" stopIfTrue="1">
      <formula>I$3</formula>
    </cfRule>
  </conditionalFormatting>
  <printOptions/>
  <pageMargins left="0.3937007874015748" right="0.3937007874015748" top="0.3937007874015748" bottom="0.3937007874015748" header="0.1968503937007874" footer="0.1968503937007874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石谷　正克</dc:creator>
  <cp:keywords/>
  <dc:description/>
  <cp:lastModifiedBy>nao</cp:lastModifiedBy>
  <cp:lastPrinted>2005-11-05T14:11:51Z</cp:lastPrinted>
  <dcterms:created xsi:type="dcterms:W3CDTF">2002-11-12T21:24:59Z</dcterms:created>
  <dcterms:modified xsi:type="dcterms:W3CDTF">2005-11-10T22:56:54Z</dcterms:modified>
  <cp:category/>
  <cp:version/>
  <cp:contentType/>
  <cp:contentStatus/>
</cp:coreProperties>
</file>