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成績最終表" sheetId="1" r:id="rId1"/>
  </sheets>
  <definedNames>
    <definedName name="_xlnm._FilterDatabase" localSheetId="0" hidden="1">'成績最終表'!$A$4:$AC$32</definedName>
    <definedName name="_xlnm.Print_Area" localSheetId="0">'成績最終表'!$A$2:$Y$27</definedName>
  </definedNames>
  <calcPr fullCalcOnLoad="1"/>
</workbook>
</file>

<file path=xl/sharedStrings.xml><?xml version="1.0" encoding="utf-8"?>
<sst xmlns="http://schemas.openxmlformats.org/spreadsheetml/2006/main" count="388" uniqueCount="86">
  <si>
    <t>合計</t>
  </si>
  <si>
    <t>(秒）</t>
  </si>
  <si>
    <t>得点</t>
  </si>
  <si>
    <t>減点</t>
  </si>
  <si>
    <t>総得点</t>
  </si>
  <si>
    <t>回答数/miniTIME</t>
  </si>
  <si>
    <t>正解数/maxTIME</t>
  </si>
  <si>
    <t>正解率(%)/aveTIME</t>
  </si>
  <si>
    <t>※記号説明　　W:ダブルパンチ、　Z:正解なし</t>
  </si>
  <si>
    <t>氏　名</t>
  </si>
  <si>
    <t>不正解</t>
  </si>
  <si>
    <t>減点単位</t>
  </si>
  <si>
    <t>順位</t>
  </si>
  <si>
    <t>Ａ　コース</t>
  </si>
  <si>
    <t>C</t>
  </si>
  <si>
    <t>D</t>
  </si>
  <si>
    <t>Z</t>
  </si>
  <si>
    <t>A</t>
  </si>
  <si>
    <t>E</t>
  </si>
  <si>
    <t>-</t>
  </si>
  <si>
    <t>DP</t>
  </si>
  <si>
    <t>D</t>
  </si>
  <si>
    <t>Z</t>
  </si>
  <si>
    <t>C</t>
  </si>
  <si>
    <t>A</t>
  </si>
  <si>
    <t>B</t>
  </si>
  <si>
    <t>E</t>
  </si>
  <si>
    <t>Z</t>
  </si>
  <si>
    <t>D</t>
  </si>
  <si>
    <t>B</t>
  </si>
  <si>
    <r>
      <t>D</t>
    </r>
    <r>
      <rPr>
        <sz val="11"/>
        <rFont val="ＭＳ Ｐゴシック"/>
        <family val="3"/>
      </rPr>
      <t>P</t>
    </r>
  </si>
  <si>
    <t>TC1</t>
  </si>
  <si>
    <t>TIME</t>
  </si>
  <si>
    <t>TC</t>
  </si>
  <si>
    <t>P</t>
  </si>
  <si>
    <t>P</t>
  </si>
  <si>
    <t>トレイル オリエンテーリング大会成績詳細表</t>
  </si>
  <si>
    <t>松川　清一</t>
  </si>
  <si>
    <t>山口　尚宏</t>
  </si>
  <si>
    <t>松橋　徳敏</t>
  </si>
  <si>
    <t>田代　雅之</t>
  </si>
  <si>
    <t>鈴木　規弘</t>
  </si>
  <si>
    <t>杉本　光正</t>
  </si>
  <si>
    <t>長友　志朗</t>
  </si>
  <si>
    <t>宮崎　幸隆</t>
  </si>
  <si>
    <t>蓮本　勇喜</t>
  </si>
  <si>
    <t>柏木　政樹</t>
  </si>
  <si>
    <t>ゼッケン</t>
  </si>
  <si>
    <t>中山　勝</t>
  </si>
  <si>
    <t>田中　博</t>
  </si>
  <si>
    <t>児玉　拓</t>
  </si>
  <si>
    <t>田中　徹</t>
  </si>
  <si>
    <t>岡本　智子</t>
  </si>
  <si>
    <t>宇田　睦</t>
  </si>
  <si>
    <t>林田　真吾</t>
  </si>
  <si>
    <t>峰　　 兼一</t>
  </si>
  <si>
    <t>水野　義幸</t>
  </si>
  <si>
    <t>長野　国男</t>
  </si>
  <si>
    <t>柘植大二郎</t>
  </si>
  <si>
    <t>山口　俊介</t>
  </si>
  <si>
    <t>P</t>
  </si>
  <si>
    <t>Ａ００１</t>
  </si>
  <si>
    <t>Ａ００２</t>
  </si>
  <si>
    <t>Ａ００３</t>
  </si>
  <si>
    <t>Ａ００４</t>
  </si>
  <si>
    <t>Ａ００５</t>
  </si>
  <si>
    <t>Ａ００６</t>
  </si>
  <si>
    <t>Ａ００７</t>
  </si>
  <si>
    <t>Ａ００８</t>
  </si>
  <si>
    <t>Ａ００９</t>
  </si>
  <si>
    <t>Ａ０１０</t>
  </si>
  <si>
    <t>Ａ０１１</t>
  </si>
  <si>
    <t>Ａ０１２</t>
  </si>
  <si>
    <t>Ａ０１３</t>
  </si>
  <si>
    <t>Ａ０１４</t>
  </si>
  <si>
    <t>Ａ０１５</t>
  </si>
  <si>
    <t>Ａ０１６</t>
  </si>
  <si>
    <t>Ａ０１７</t>
  </si>
  <si>
    <t>Ａ０１８</t>
  </si>
  <si>
    <t>Ａ０１９</t>
  </si>
  <si>
    <t>Ａ０２０</t>
  </si>
  <si>
    <t>Ａ０２１</t>
  </si>
  <si>
    <t>Ａ０２２</t>
  </si>
  <si>
    <t>吉村　芳孝</t>
  </si>
  <si>
    <t>ｵｰﾌﾟﾝ</t>
  </si>
  <si>
    <t>不出場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</si>
</sst>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_ "/>
    <numFmt numFmtId="181" formatCode="h:mm;@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5" xfId="0" applyNumberFormat="1" applyFont="1" applyBorder="1" applyAlignment="1">
      <alignment horizontal="center" vertical="center" shrinkToFit="1"/>
    </xf>
    <xf numFmtId="180" fontId="0" fillId="0" borderId="26" xfId="0" applyNumberFormat="1" applyFont="1" applyBorder="1" applyAlignment="1">
      <alignment horizontal="center" vertical="center" shrinkToFit="1"/>
    </xf>
    <xf numFmtId="180" fontId="0" fillId="0" borderId="2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2" borderId="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2" borderId="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distributed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inden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3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34"/>
  <sheetViews>
    <sheetView tabSelected="1" zoomScale="115" zoomScaleNormal="115" workbookViewId="0" topLeftCell="A3">
      <pane xSplit="5" ySplit="2" topLeftCell="F5" activePane="bottomRight" state="frozen"/>
      <selection pane="topLeft" activeCell="A3" sqref="A3"/>
      <selection pane="topRight" activeCell="F3" sqref="F3"/>
      <selection pane="bottomLeft" activeCell="A5" sqref="A5"/>
      <selection pane="bottomRight" activeCell="E38" sqref="E38"/>
    </sheetView>
  </sheetViews>
  <sheetFormatPr defaultColWidth="9.00390625" defaultRowHeight="13.5"/>
  <cols>
    <col min="1" max="1" width="4.875" style="5" customWidth="1"/>
    <col min="2" max="2" width="2.625" style="13" bestFit="1" customWidth="1"/>
    <col min="3" max="3" width="5.875" style="56" hidden="1" customWidth="1"/>
    <col min="4" max="4" width="6.875" style="13" customWidth="1"/>
    <col min="5" max="5" width="22.625" style="13" customWidth="1"/>
    <col min="6" max="18" width="5.50390625" style="13" customWidth="1"/>
    <col min="19" max="25" width="5.75390625" style="13" customWidth="1"/>
    <col min="26" max="16384" width="9.00390625" style="13" customWidth="1"/>
  </cols>
  <sheetData>
    <row r="1" spans="1:29" s="10" customFormat="1" ht="29.25" customHeight="1" thickBot="1">
      <c r="A1" s="4"/>
      <c r="B1" s="45"/>
      <c r="C1" s="50"/>
      <c r="D1" s="45"/>
      <c r="E1" s="2" t="s">
        <v>13</v>
      </c>
      <c r="F1" s="112" t="s">
        <v>36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3"/>
      <c r="Y1" s="3"/>
      <c r="Z1" s="1"/>
      <c r="AA1" s="1"/>
      <c r="AB1" s="1"/>
      <c r="AC1" s="1"/>
    </row>
    <row r="2" spans="1:27" ht="13.5">
      <c r="A2" s="120" t="s">
        <v>12</v>
      </c>
      <c r="B2" s="46"/>
      <c r="C2" s="51"/>
      <c r="D2" s="46"/>
      <c r="E2" s="124" t="s">
        <v>9</v>
      </c>
      <c r="F2" s="71" t="s">
        <v>30</v>
      </c>
      <c r="G2" s="58" t="s">
        <v>20</v>
      </c>
      <c r="H2" s="58" t="s">
        <v>20</v>
      </c>
      <c r="I2" s="58" t="s">
        <v>20</v>
      </c>
      <c r="J2" s="58" t="s">
        <v>20</v>
      </c>
      <c r="K2" s="58" t="s">
        <v>20</v>
      </c>
      <c r="L2" s="58" t="s">
        <v>20</v>
      </c>
      <c r="M2" s="58" t="s">
        <v>20</v>
      </c>
      <c r="N2" s="58" t="s">
        <v>20</v>
      </c>
      <c r="O2" s="58" t="s">
        <v>20</v>
      </c>
      <c r="P2" s="58" t="s">
        <v>20</v>
      </c>
      <c r="Q2" s="58" t="s">
        <v>20</v>
      </c>
      <c r="R2" s="58" t="s">
        <v>20</v>
      </c>
      <c r="S2" s="129" t="s">
        <v>0</v>
      </c>
      <c r="T2" s="129" t="s">
        <v>31</v>
      </c>
      <c r="U2" s="129" t="s">
        <v>32</v>
      </c>
      <c r="V2" s="129" t="s">
        <v>33</v>
      </c>
      <c r="W2" s="12" t="s">
        <v>33</v>
      </c>
      <c r="X2" s="126" t="s">
        <v>4</v>
      </c>
      <c r="Y2" s="126" t="s">
        <v>32</v>
      </c>
      <c r="AA2" s="122" t="s">
        <v>11</v>
      </c>
    </row>
    <row r="3" spans="1:27" ht="22.5" customHeight="1">
      <c r="A3" s="121"/>
      <c r="B3" s="75" t="s">
        <v>35</v>
      </c>
      <c r="C3" s="52"/>
      <c r="D3" s="72" t="s">
        <v>47</v>
      </c>
      <c r="E3" s="125"/>
      <c r="F3" s="14">
        <v>1</v>
      </c>
      <c r="G3" s="15">
        <v>2</v>
      </c>
      <c r="H3" s="14">
        <v>3</v>
      </c>
      <c r="I3" s="15">
        <v>4</v>
      </c>
      <c r="J3" s="14">
        <v>5</v>
      </c>
      <c r="K3" s="15">
        <v>6</v>
      </c>
      <c r="L3" s="14">
        <v>7</v>
      </c>
      <c r="M3" s="15">
        <v>8</v>
      </c>
      <c r="N3" s="14">
        <v>9</v>
      </c>
      <c r="O3" s="15">
        <v>10</v>
      </c>
      <c r="P3" s="14">
        <v>11</v>
      </c>
      <c r="Q3" s="15">
        <v>12</v>
      </c>
      <c r="R3" s="14">
        <v>13</v>
      </c>
      <c r="S3" s="130"/>
      <c r="T3" s="132"/>
      <c r="U3" s="130"/>
      <c r="V3" s="130"/>
      <c r="W3" s="7" t="s">
        <v>10</v>
      </c>
      <c r="X3" s="127"/>
      <c r="Y3" s="127"/>
      <c r="AA3" s="123"/>
    </row>
    <row r="4" spans="1:27" ht="22.5" customHeight="1" thickBot="1">
      <c r="A4" s="121"/>
      <c r="B4" s="18"/>
      <c r="C4" s="52"/>
      <c r="D4" s="44"/>
      <c r="E4" s="125"/>
      <c r="F4" s="42" t="s">
        <v>27</v>
      </c>
      <c r="G4" s="43" t="s">
        <v>17</v>
      </c>
      <c r="H4" s="43" t="s">
        <v>17</v>
      </c>
      <c r="I4" s="43" t="s">
        <v>15</v>
      </c>
      <c r="J4" s="43" t="s">
        <v>29</v>
      </c>
      <c r="K4" s="43" t="s">
        <v>14</v>
      </c>
      <c r="L4" s="43" t="s">
        <v>14</v>
      </c>
      <c r="M4" s="43" t="s">
        <v>14</v>
      </c>
      <c r="N4" s="43" t="s">
        <v>16</v>
      </c>
      <c r="O4" s="43" t="s">
        <v>16</v>
      </c>
      <c r="P4" s="43" t="s">
        <v>18</v>
      </c>
      <c r="Q4" s="43" t="s">
        <v>17</v>
      </c>
      <c r="R4" s="43" t="s">
        <v>28</v>
      </c>
      <c r="S4" s="131"/>
      <c r="T4" s="41" t="s">
        <v>14</v>
      </c>
      <c r="U4" s="11" t="s">
        <v>1</v>
      </c>
      <c r="V4" s="17" t="s">
        <v>2</v>
      </c>
      <c r="W4" s="18" t="s">
        <v>3</v>
      </c>
      <c r="X4" s="128"/>
      <c r="Y4" s="95" t="s">
        <v>0</v>
      </c>
      <c r="AA4" s="19">
        <v>60</v>
      </c>
    </row>
    <row r="5" spans="1:25" s="31" customFormat="1" ht="22.5" customHeight="1">
      <c r="A5" s="80">
        <v>1</v>
      </c>
      <c r="B5" s="74"/>
      <c r="C5" s="61" t="s">
        <v>69</v>
      </c>
      <c r="D5" s="60">
        <v>910</v>
      </c>
      <c r="E5" s="62" t="s">
        <v>42</v>
      </c>
      <c r="F5" s="108" t="s">
        <v>22</v>
      </c>
      <c r="G5" s="74" t="s">
        <v>24</v>
      </c>
      <c r="H5" s="74" t="s">
        <v>24</v>
      </c>
      <c r="I5" s="74" t="s">
        <v>21</v>
      </c>
      <c r="J5" s="74" t="s">
        <v>25</v>
      </c>
      <c r="K5" s="74" t="s">
        <v>23</v>
      </c>
      <c r="L5" s="74" t="s">
        <v>23</v>
      </c>
      <c r="M5" s="74" t="s">
        <v>23</v>
      </c>
      <c r="N5" s="101" t="s">
        <v>23</v>
      </c>
      <c r="O5" s="74" t="s">
        <v>22</v>
      </c>
      <c r="P5" s="102" t="s">
        <v>26</v>
      </c>
      <c r="Q5" s="102" t="s">
        <v>24</v>
      </c>
      <c r="R5" s="101" t="s">
        <v>23</v>
      </c>
      <c r="S5" s="103">
        <f aca="true" t="shared" si="0" ref="S5:S27">N(F5=F$4)+N(G5=G$4)+N(H5=H$4)+N(I5=I$4)+N(J5=J$4)+N(K5=K$4)+N(L5=L$4)+N(M5=M$4)+N(N5=N$4)+N(O5=O$4)+N(P5=P$4)+N(Q5=Q$4)+N(R5=R$4)</f>
        <v>11</v>
      </c>
      <c r="T5" s="102" t="s">
        <v>23</v>
      </c>
      <c r="U5" s="74">
        <v>9</v>
      </c>
      <c r="V5" s="16">
        <f aca="true" t="shared" si="1" ref="V5:V27">N(T5=T$4)</f>
        <v>1</v>
      </c>
      <c r="W5" s="59">
        <f aca="true" t="shared" si="2" ref="W5:W27">IF(E5="","",$AA$4*(N(T5&lt;&gt;T$4)+N(T5="N")))</f>
        <v>0</v>
      </c>
      <c r="X5" s="96">
        <f aca="true" t="shared" si="3" ref="X5:X23">SUM(S5,V5)</f>
        <v>12</v>
      </c>
      <c r="Y5" s="96">
        <f aca="true" t="shared" si="4" ref="Y5:Y23">IF(E5="","",SUM(U5,W5))</f>
        <v>9</v>
      </c>
    </row>
    <row r="6" spans="1:25" ht="22.5" customHeight="1">
      <c r="A6" s="6">
        <v>2</v>
      </c>
      <c r="B6" s="24"/>
      <c r="C6" s="53" t="s">
        <v>70</v>
      </c>
      <c r="D6" s="47">
        <v>911</v>
      </c>
      <c r="E6" s="22" t="s">
        <v>51</v>
      </c>
      <c r="F6" s="109" t="s">
        <v>22</v>
      </c>
      <c r="G6" s="104" t="s">
        <v>24</v>
      </c>
      <c r="H6" s="104" t="s">
        <v>24</v>
      </c>
      <c r="I6" s="104" t="s">
        <v>21</v>
      </c>
      <c r="J6" s="104" t="s">
        <v>25</v>
      </c>
      <c r="K6" s="104" t="s">
        <v>23</v>
      </c>
      <c r="L6" s="104" t="s">
        <v>23</v>
      </c>
      <c r="M6" s="104" t="s">
        <v>23</v>
      </c>
      <c r="N6" s="100" t="s">
        <v>25</v>
      </c>
      <c r="O6" s="104" t="s">
        <v>22</v>
      </c>
      <c r="P6" s="104" t="s">
        <v>26</v>
      </c>
      <c r="Q6" s="104" t="s">
        <v>24</v>
      </c>
      <c r="R6" s="100" t="s">
        <v>26</v>
      </c>
      <c r="S6" s="103">
        <f t="shared" si="0"/>
        <v>11</v>
      </c>
      <c r="T6" s="104" t="s">
        <v>23</v>
      </c>
      <c r="U6" s="57">
        <v>19</v>
      </c>
      <c r="V6" s="57">
        <f t="shared" si="1"/>
        <v>1</v>
      </c>
      <c r="W6" s="83">
        <f t="shared" si="2"/>
        <v>0</v>
      </c>
      <c r="X6" s="97">
        <f t="shared" si="3"/>
        <v>12</v>
      </c>
      <c r="Y6" s="97">
        <f t="shared" si="4"/>
        <v>19</v>
      </c>
    </row>
    <row r="7" spans="1:25" ht="22.5" customHeight="1">
      <c r="A7" s="81">
        <v>3</v>
      </c>
      <c r="B7" s="24"/>
      <c r="C7" s="53" t="s">
        <v>66</v>
      </c>
      <c r="D7" s="47">
        <v>906</v>
      </c>
      <c r="E7" s="22" t="s">
        <v>39</v>
      </c>
      <c r="F7" s="109" t="s">
        <v>22</v>
      </c>
      <c r="G7" s="104" t="s">
        <v>24</v>
      </c>
      <c r="H7" s="104" t="s">
        <v>24</v>
      </c>
      <c r="I7" s="104" t="s">
        <v>21</v>
      </c>
      <c r="J7" s="104" t="s">
        <v>25</v>
      </c>
      <c r="K7" s="104" t="s">
        <v>23</v>
      </c>
      <c r="L7" s="104" t="s">
        <v>23</v>
      </c>
      <c r="M7" s="104" t="s">
        <v>23</v>
      </c>
      <c r="N7" s="100" t="s">
        <v>25</v>
      </c>
      <c r="O7" s="104" t="s">
        <v>22</v>
      </c>
      <c r="P7" s="100" t="s">
        <v>21</v>
      </c>
      <c r="Q7" s="104" t="s">
        <v>24</v>
      </c>
      <c r="R7" s="104" t="s">
        <v>21</v>
      </c>
      <c r="S7" s="103">
        <f t="shared" si="0"/>
        <v>11</v>
      </c>
      <c r="T7" s="104" t="s">
        <v>23</v>
      </c>
      <c r="U7" s="57">
        <v>24</v>
      </c>
      <c r="V7" s="57">
        <f t="shared" si="1"/>
        <v>1</v>
      </c>
      <c r="W7" s="83">
        <f t="shared" si="2"/>
        <v>0</v>
      </c>
      <c r="X7" s="97">
        <f t="shared" si="3"/>
        <v>12</v>
      </c>
      <c r="Y7" s="97">
        <f t="shared" si="4"/>
        <v>24</v>
      </c>
    </row>
    <row r="8" spans="1:25" ht="22.5" customHeight="1">
      <c r="A8" s="6">
        <v>4</v>
      </c>
      <c r="B8" s="24"/>
      <c r="C8" s="53" t="s">
        <v>64</v>
      </c>
      <c r="D8" s="47">
        <v>904</v>
      </c>
      <c r="E8" s="22" t="s">
        <v>38</v>
      </c>
      <c r="F8" s="110" t="s">
        <v>24</v>
      </c>
      <c r="G8" s="104" t="s">
        <v>24</v>
      </c>
      <c r="H8" s="104" t="s">
        <v>24</v>
      </c>
      <c r="I8" s="104" t="s">
        <v>21</v>
      </c>
      <c r="J8" s="104" t="s">
        <v>25</v>
      </c>
      <c r="K8" s="104" t="s">
        <v>23</v>
      </c>
      <c r="L8" s="104" t="s">
        <v>23</v>
      </c>
      <c r="M8" s="104" t="s">
        <v>23</v>
      </c>
      <c r="N8" s="100" t="s">
        <v>25</v>
      </c>
      <c r="O8" s="104" t="s">
        <v>22</v>
      </c>
      <c r="P8" s="104" t="s">
        <v>26</v>
      </c>
      <c r="Q8" s="104" t="s">
        <v>24</v>
      </c>
      <c r="R8" s="100" t="s">
        <v>23</v>
      </c>
      <c r="S8" s="103">
        <f t="shared" si="0"/>
        <v>10</v>
      </c>
      <c r="T8" s="104" t="s">
        <v>23</v>
      </c>
      <c r="U8" s="57">
        <v>7</v>
      </c>
      <c r="V8" s="57">
        <f t="shared" si="1"/>
        <v>1</v>
      </c>
      <c r="W8" s="83">
        <f t="shared" si="2"/>
        <v>0</v>
      </c>
      <c r="X8" s="97">
        <f t="shared" si="3"/>
        <v>11</v>
      </c>
      <c r="Y8" s="97">
        <f t="shared" si="4"/>
        <v>7</v>
      </c>
    </row>
    <row r="9" spans="1:25" ht="22.5" customHeight="1">
      <c r="A9" s="81">
        <v>5</v>
      </c>
      <c r="B9" s="24"/>
      <c r="C9" s="53" t="s">
        <v>62</v>
      </c>
      <c r="D9" s="47">
        <v>902</v>
      </c>
      <c r="E9" s="22" t="s">
        <v>37</v>
      </c>
      <c r="F9" s="109" t="s">
        <v>22</v>
      </c>
      <c r="G9" s="104" t="s">
        <v>24</v>
      </c>
      <c r="H9" s="104" t="s">
        <v>24</v>
      </c>
      <c r="I9" s="104" t="s">
        <v>21</v>
      </c>
      <c r="J9" s="104" t="s">
        <v>25</v>
      </c>
      <c r="K9" s="104" t="s">
        <v>23</v>
      </c>
      <c r="L9" s="100" t="s">
        <v>21</v>
      </c>
      <c r="M9" s="104" t="s">
        <v>23</v>
      </c>
      <c r="N9" s="100" t="s">
        <v>25</v>
      </c>
      <c r="O9" s="104" t="s">
        <v>22</v>
      </c>
      <c r="P9" s="100" t="s">
        <v>21</v>
      </c>
      <c r="Q9" s="104" t="s">
        <v>24</v>
      </c>
      <c r="R9" s="104" t="s">
        <v>21</v>
      </c>
      <c r="S9" s="103">
        <f t="shared" si="0"/>
        <v>10</v>
      </c>
      <c r="T9" s="104" t="s">
        <v>23</v>
      </c>
      <c r="U9" s="57">
        <v>12</v>
      </c>
      <c r="V9" s="57">
        <f t="shared" si="1"/>
        <v>1</v>
      </c>
      <c r="W9" s="83">
        <f t="shared" si="2"/>
        <v>0</v>
      </c>
      <c r="X9" s="97">
        <f t="shared" si="3"/>
        <v>11</v>
      </c>
      <c r="Y9" s="97">
        <f t="shared" si="4"/>
        <v>12</v>
      </c>
    </row>
    <row r="10" spans="1:25" ht="22.5" customHeight="1">
      <c r="A10" s="6">
        <v>6</v>
      </c>
      <c r="B10" s="24"/>
      <c r="C10" s="53" t="s">
        <v>68</v>
      </c>
      <c r="D10" s="47">
        <v>909</v>
      </c>
      <c r="E10" s="22" t="s">
        <v>41</v>
      </c>
      <c r="F10" s="110" t="s">
        <v>24</v>
      </c>
      <c r="G10" s="104" t="s">
        <v>24</v>
      </c>
      <c r="H10" s="104" t="s">
        <v>24</v>
      </c>
      <c r="I10" s="104" t="s">
        <v>21</v>
      </c>
      <c r="J10" s="104" t="s">
        <v>25</v>
      </c>
      <c r="K10" s="104" t="s">
        <v>23</v>
      </c>
      <c r="L10" s="100" t="s">
        <v>22</v>
      </c>
      <c r="M10" s="104" t="s">
        <v>23</v>
      </c>
      <c r="N10" s="100" t="s">
        <v>25</v>
      </c>
      <c r="O10" s="104" t="s">
        <v>22</v>
      </c>
      <c r="P10" s="104" t="s">
        <v>26</v>
      </c>
      <c r="Q10" s="104" t="s">
        <v>24</v>
      </c>
      <c r="R10" s="100" t="s">
        <v>25</v>
      </c>
      <c r="S10" s="103">
        <f t="shared" si="0"/>
        <v>9</v>
      </c>
      <c r="T10" s="105" t="s">
        <v>23</v>
      </c>
      <c r="U10" s="57">
        <v>16</v>
      </c>
      <c r="V10" s="29">
        <f t="shared" si="1"/>
        <v>1</v>
      </c>
      <c r="W10" s="30">
        <f t="shared" si="2"/>
        <v>0</v>
      </c>
      <c r="X10" s="97">
        <f t="shared" si="3"/>
        <v>10</v>
      </c>
      <c r="Y10" s="97">
        <f t="shared" si="4"/>
        <v>16</v>
      </c>
    </row>
    <row r="11" spans="1:25" ht="22.5" customHeight="1">
      <c r="A11" s="81">
        <v>7</v>
      </c>
      <c r="B11" s="28"/>
      <c r="C11" s="54" t="s">
        <v>73</v>
      </c>
      <c r="D11" s="48">
        <v>914</v>
      </c>
      <c r="E11" s="27" t="s">
        <v>44</v>
      </c>
      <c r="F11" s="110" t="s">
        <v>24</v>
      </c>
      <c r="G11" s="104" t="s">
        <v>24</v>
      </c>
      <c r="H11" s="104" t="s">
        <v>24</v>
      </c>
      <c r="I11" s="104" t="s">
        <v>21</v>
      </c>
      <c r="J11" s="104" t="s">
        <v>25</v>
      </c>
      <c r="K11" s="104" t="s">
        <v>23</v>
      </c>
      <c r="L11" s="100" t="s">
        <v>25</v>
      </c>
      <c r="M11" s="104" t="s">
        <v>23</v>
      </c>
      <c r="N11" s="100" t="s">
        <v>25</v>
      </c>
      <c r="O11" s="104" t="s">
        <v>22</v>
      </c>
      <c r="P11" s="100" t="s">
        <v>22</v>
      </c>
      <c r="Q11" s="104" t="s">
        <v>24</v>
      </c>
      <c r="R11" s="105" t="s">
        <v>21</v>
      </c>
      <c r="S11" s="103">
        <f t="shared" si="0"/>
        <v>9</v>
      </c>
      <c r="T11" s="85" t="s">
        <v>21</v>
      </c>
      <c r="U11" s="29">
        <v>35</v>
      </c>
      <c r="V11" s="29">
        <f t="shared" si="1"/>
        <v>0</v>
      </c>
      <c r="W11" s="30">
        <f t="shared" si="2"/>
        <v>60</v>
      </c>
      <c r="X11" s="98">
        <f t="shared" si="3"/>
        <v>9</v>
      </c>
      <c r="Y11" s="98">
        <f t="shared" si="4"/>
        <v>95</v>
      </c>
    </row>
    <row r="12" spans="1:25" ht="22.5" customHeight="1">
      <c r="A12" s="6">
        <v>8</v>
      </c>
      <c r="B12" s="63" t="s">
        <v>34</v>
      </c>
      <c r="C12" s="54" t="s">
        <v>74</v>
      </c>
      <c r="D12" s="48">
        <v>917</v>
      </c>
      <c r="E12" s="27" t="s">
        <v>45</v>
      </c>
      <c r="F12" s="109" t="s">
        <v>22</v>
      </c>
      <c r="G12" s="104" t="s">
        <v>24</v>
      </c>
      <c r="H12" s="100" t="s">
        <v>22</v>
      </c>
      <c r="I12" s="100" t="s">
        <v>25</v>
      </c>
      <c r="J12" s="100" t="s">
        <v>24</v>
      </c>
      <c r="K12" s="104" t="s">
        <v>23</v>
      </c>
      <c r="L12" s="104" t="s">
        <v>23</v>
      </c>
      <c r="M12" s="104" t="s">
        <v>23</v>
      </c>
      <c r="N12" s="100" t="s">
        <v>23</v>
      </c>
      <c r="O12" s="100" t="s">
        <v>23</v>
      </c>
      <c r="P12" s="104" t="s">
        <v>26</v>
      </c>
      <c r="Q12" s="100" t="s">
        <v>25</v>
      </c>
      <c r="R12" s="105" t="s">
        <v>21</v>
      </c>
      <c r="S12" s="103">
        <f t="shared" si="0"/>
        <v>7</v>
      </c>
      <c r="T12" s="105" t="s">
        <v>23</v>
      </c>
      <c r="U12" s="29">
        <v>17</v>
      </c>
      <c r="V12" s="29">
        <f t="shared" si="1"/>
        <v>1</v>
      </c>
      <c r="W12" s="30">
        <f t="shared" si="2"/>
        <v>0</v>
      </c>
      <c r="X12" s="97">
        <f t="shared" si="3"/>
        <v>8</v>
      </c>
      <c r="Y12" s="97">
        <f t="shared" si="4"/>
        <v>17</v>
      </c>
    </row>
    <row r="13" spans="1:25" ht="22.5" customHeight="1">
      <c r="A13" s="81">
        <v>9</v>
      </c>
      <c r="B13" s="28"/>
      <c r="C13" s="54" t="s">
        <v>63</v>
      </c>
      <c r="D13" s="48">
        <v>903</v>
      </c>
      <c r="E13" s="27" t="s">
        <v>49</v>
      </c>
      <c r="F13" s="110" t="s">
        <v>25</v>
      </c>
      <c r="G13" s="104" t="s">
        <v>24</v>
      </c>
      <c r="H13" s="100" t="s">
        <v>25</v>
      </c>
      <c r="I13" s="100" t="s">
        <v>22</v>
      </c>
      <c r="J13" s="104" t="s">
        <v>25</v>
      </c>
      <c r="K13" s="104" t="s">
        <v>23</v>
      </c>
      <c r="L13" s="104" t="s">
        <v>23</v>
      </c>
      <c r="M13" s="100" t="s">
        <v>21</v>
      </c>
      <c r="N13" s="100" t="s">
        <v>25</v>
      </c>
      <c r="O13" s="104" t="s">
        <v>22</v>
      </c>
      <c r="P13" s="104" t="s">
        <v>26</v>
      </c>
      <c r="Q13" s="104" t="s">
        <v>24</v>
      </c>
      <c r="R13" s="105" t="s">
        <v>21</v>
      </c>
      <c r="S13" s="103">
        <f t="shared" si="0"/>
        <v>8</v>
      </c>
      <c r="T13" s="85" t="s">
        <v>21</v>
      </c>
      <c r="U13" s="29">
        <v>11</v>
      </c>
      <c r="V13" s="29">
        <f t="shared" si="1"/>
        <v>0</v>
      </c>
      <c r="W13" s="30">
        <f t="shared" si="2"/>
        <v>60</v>
      </c>
      <c r="X13" s="98">
        <f t="shared" si="3"/>
        <v>8</v>
      </c>
      <c r="Y13" s="98">
        <f t="shared" si="4"/>
        <v>71</v>
      </c>
    </row>
    <row r="14" spans="1:25" ht="22.5" customHeight="1">
      <c r="A14" s="6">
        <v>10</v>
      </c>
      <c r="B14" s="28"/>
      <c r="C14" s="54" t="s">
        <v>65</v>
      </c>
      <c r="D14" s="48">
        <v>905</v>
      </c>
      <c r="E14" s="27" t="s">
        <v>50</v>
      </c>
      <c r="F14" s="109" t="s">
        <v>22</v>
      </c>
      <c r="G14" s="104" t="s">
        <v>24</v>
      </c>
      <c r="H14" s="100" t="s">
        <v>22</v>
      </c>
      <c r="I14" s="100" t="s">
        <v>23</v>
      </c>
      <c r="J14" s="100" t="s">
        <v>24</v>
      </c>
      <c r="K14" s="104" t="s">
        <v>23</v>
      </c>
      <c r="L14" s="104" t="s">
        <v>23</v>
      </c>
      <c r="M14" s="100" t="s">
        <v>22</v>
      </c>
      <c r="N14" s="104" t="s">
        <v>22</v>
      </c>
      <c r="O14" s="104" t="s">
        <v>22</v>
      </c>
      <c r="P14" s="104" t="s">
        <v>26</v>
      </c>
      <c r="Q14" s="104" t="s">
        <v>24</v>
      </c>
      <c r="R14" s="85" t="s">
        <v>23</v>
      </c>
      <c r="S14" s="103">
        <f t="shared" si="0"/>
        <v>8</v>
      </c>
      <c r="T14" s="85" t="s">
        <v>24</v>
      </c>
      <c r="U14" s="29">
        <v>54</v>
      </c>
      <c r="V14" s="29">
        <f t="shared" si="1"/>
        <v>0</v>
      </c>
      <c r="W14" s="30">
        <f t="shared" si="2"/>
        <v>60</v>
      </c>
      <c r="X14" s="97">
        <f t="shared" si="3"/>
        <v>8</v>
      </c>
      <c r="Y14" s="97">
        <f t="shared" si="4"/>
        <v>114</v>
      </c>
    </row>
    <row r="15" spans="1:25" ht="22.5" customHeight="1">
      <c r="A15" s="81">
        <v>11</v>
      </c>
      <c r="B15" s="28"/>
      <c r="C15" s="54" t="s">
        <v>82</v>
      </c>
      <c r="D15" s="48">
        <v>926</v>
      </c>
      <c r="E15" s="27" t="s">
        <v>59</v>
      </c>
      <c r="F15" s="110" t="s">
        <v>25</v>
      </c>
      <c r="G15" s="104" t="s">
        <v>24</v>
      </c>
      <c r="H15" s="104" t="s">
        <v>24</v>
      </c>
      <c r="I15" s="100" t="s">
        <v>26</v>
      </c>
      <c r="J15" s="100" t="s">
        <v>22</v>
      </c>
      <c r="K15" s="104" t="s">
        <v>23</v>
      </c>
      <c r="L15" s="100" t="s">
        <v>26</v>
      </c>
      <c r="M15" s="100" t="s">
        <v>26</v>
      </c>
      <c r="N15" s="104" t="s">
        <v>22</v>
      </c>
      <c r="O15" s="100" t="s">
        <v>21</v>
      </c>
      <c r="P15" s="100" t="s">
        <v>21</v>
      </c>
      <c r="Q15" s="104" t="s">
        <v>24</v>
      </c>
      <c r="R15" s="105" t="s">
        <v>21</v>
      </c>
      <c r="S15" s="103">
        <f t="shared" si="0"/>
        <v>6</v>
      </c>
      <c r="T15" s="105" t="s">
        <v>23</v>
      </c>
      <c r="U15" s="29">
        <v>8</v>
      </c>
      <c r="V15" s="29">
        <f t="shared" si="1"/>
        <v>1</v>
      </c>
      <c r="W15" s="30">
        <f t="shared" si="2"/>
        <v>0</v>
      </c>
      <c r="X15" s="98">
        <f t="shared" si="3"/>
        <v>7</v>
      </c>
      <c r="Y15" s="98">
        <f t="shared" si="4"/>
        <v>8</v>
      </c>
    </row>
    <row r="16" spans="1:25" ht="22.5" customHeight="1">
      <c r="A16" s="6">
        <v>12</v>
      </c>
      <c r="B16" s="28"/>
      <c r="C16" s="54" t="s">
        <v>80</v>
      </c>
      <c r="D16" s="48">
        <v>924</v>
      </c>
      <c r="E16" s="27" t="s">
        <v>57</v>
      </c>
      <c r="F16" s="110" t="s">
        <v>25</v>
      </c>
      <c r="G16" s="104" t="s">
        <v>24</v>
      </c>
      <c r="H16" s="100" t="s">
        <v>25</v>
      </c>
      <c r="I16" s="104" t="s">
        <v>21</v>
      </c>
      <c r="J16" s="104" t="s">
        <v>25</v>
      </c>
      <c r="K16" s="104" t="s">
        <v>23</v>
      </c>
      <c r="L16" s="104" t="s">
        <v>23</v>
      </c>
      <c r="M16" s="100" t="s">
        <v>21</v>
      </c>
      <c r="N16" s="100" t="s">
        <v>24</v>
      </c>
      <c r="O16" s="100" t="s">
        <v>23</v>
      </c>
      <c r="P16" s="100" t="s">
        <v>23</v>
      </c>
      <c r="Q16" s="104" t="s">
        <v>24</v>
      </c>
      <c r="R16" s="85" t="s">
        <v>23</v>
      </c>
      <c r="S16" s="103">
        <f t="shared" si="0"/>
        <v>6</v>
      </c>
      <c r="T16" s="105" t="s">
        <v>23</v>
      </c>
      <c r="U16" s="29">
        <v>19</v>
      </c>
      <c r="V16" s="29">
        <f t="shared" si="1"/>
        <v>1</v>
      </c>
      <c r="W16" s="30">
        <f t="shared" si="2"/>
        <v>0</v>
      </c>
      <c r="X16" s="97">
        <f t="shared" si="3"/>
        <v>7</v>
      </c>
      <c r="Y16" s="97">
        <f t="shared" si="4"/>
        <v>19</v>
      </c>
    </row>
    <row r="17" spans="1:25" ht="22.5" customHeight="1">
      <c r="A17" s="81">
        <v>13</v>
      </c>
      <c r="B17" s="28"/>
      <c r="C17" s="54" t="s">
        <v>72</v>
      </c>
      <c r="D17" s="48">
        <v>913</v>
      </c>
      <c r="E17" s="27" t="s">
        <v>52</v>
      </c>
      <c r="F17" s="110" t="s">
        <v>25</v>
      </c>
      <c r="G17" s="104" t="s">
        <v>24</v>
      </c>
      <c r="H17" s="100" t="s">
        <v>25</v>
      </c>
      <c r="I17" s="104" t="s">
        <v>21</v>
      </c>
      <c r="J17" s="104" t="s">
        <v>25</v>
      </c>
      <c r="K17" s="100" t="s">
        <v>21</v>
      </c>
      <c r="L17" s="104" t="s">
        <v>23</v>
      </c>
      <c r="M17" s="104" t="s">
        <v>23</v>
      </c>
      <c r="N17" s="100" t="s">
        <v>25</v>
      </c>
      <c r="O17" s="100" t="s">
        <v>21</v>
      </c>
      <c r="P17" s="100" t="s">
        <v>23</v>
      </c>
      <c r="Q17" s="104" t="s">
        <v>24</v>
      </c>
      <c r="R17" s="85" t="s">
        <v>25</v>
      </c>
      <c r="S17" s="103">
        <f t="shared" si="0"/>
        <v>6</v>
      </c>
      <c r="T17" s="105" t="s">
        <v>23</v>
      </c>
      <c r="U17" s="29">
        <v>44</v>
      </c>
      <c r="V17" s="29">
        <f t="shared" si="1"/>
        <v>1</v>
      </c>
      <c r="W17" s="30">
        <f t="shared" si="2"/>
        <v>0</v>
      </c>
      <c r="X17" s="98">
        <f t="shared" si="3"/>
        <v>7</v>
      </c>
      <c r="Y17" s="98">
        <f t="shared" si="4"/>
        <v>44</v>
      </c>
    </row>
    <row r="18" spans="1:25" ht="22.5" customHeight="1">
      <c r="A18" s="6">
        <v>14</v>
      </c>
      <c r="B18" s="28"/>
      <c r="C18" s="54" t="s">
        <v>61</v>
      </c>
      <c r="D18" s="48">
        <v>901</v>
      </c>
      <c r="E18" s="27" t="s">
        <v>48</v>
      </c>
      <c r="F18" s="110" t="s">
        <v>25</v>
      </c>
      <c r="G18" s="104" t="s">
        <v>24</v>
      </c>
      <c r="H18" s="100" t="s">
        <v>22</v>
      </c>
      <c r="I18" s="100" t="s">
        <v>23</v>
      </c>
      <c r="J18" s="100" t="s">
        <v>21</v>
      </c>
      <c r="K18" s="104" t="s">
        <v>23</v>
      </c>
      <c r="L18" s="100" t="s">
        <v>21</v>
      </c>
      <c r="M18" s="100" t="s">
        <v>21</v>
      </c>
      <c r="N18" s="100" t="s">
        <v>23</v>
      </c>
      <c r="O18" s="104" t="s">
        <v>22</v>
      </c>
      <c r="P18" s="104" t="s">
        <v>26</v>
      </c>
      <c r="Q18" s="100" t="s">
        <v>22</v>
      </c>
      <c r="R18" s="85" t="s">
        <v>26</v>
      </c>
      <c r="S18" s="103">
        <f t="shared" si="0"/>
        <v>4</v>
      </c>
      <c r="T18" s="105" t="s">
        <v>23</v>
      </c>
      <c r="U18" s="29">
        <v>17</v>
      </c>
      <c r="V18" s="29">
        <f t="shared" si="1"/>
        <v>1</v>
      </c>
      <c r="W18" s="30">
        <f t="shared" si="2"/>
        <v>0</v>
      </c>
      <c r="X18" s="97">
        <f t="shared" si="3"/>
        <v>5</v>
      </c>
      <c r="Y18" s="97">
        <f t="shared" si="4"/>
        <v>17</v>
      </c>
    </row>
    <row r="19" spans="1:25" ht="22.5" customHeight="1">
      <c r="A19" s="81">
        <v>15</v>
      </c>
      <c r="B19" s="63" t="s">
        <v>34</v>
      </c>
      <c r="C19" s="54" t="s">
        <v>76</v>
      </c>
      <c r="D19" s="48">
        <v>920</v>
      </c>
      <c r="E19" s="27" t="s">
        <v>46</v>
      </c>
      <c r="F19" s="109" t="s">
        <v>22</v>
      </c>
      <c r="G19" s="100" t="s">
        <v>22</v>
      </c>
      <c r="H19" s="100" t="s">
        <v>25</v>
      </c>
      <c r="I19" s="100" t="s">
        <v>23</v>
      </c>
      <c r="J19" s="104" t="s">
        <v>25</v>
      </c>
      <c r="K19" s="104" t="s">
        <v>23</v>
      </c>
      <c r="L19" s="100" t="s">
        <v>22</v>
      </c>
      <c r="M19" s="100" t="s">
        <v>24</v>
      </c>
      <c r="N19" s="100" t="s">
        <v>24</v>
      </c>
      <c r="O19" s="104" t="s">
        <v>22</v>
      </c>
      <c r="P19" s="100" t="s">
        <v>23</v>
      </c>
      <c r="Q19" s="100" t="s">
        <v>23</v>
      </c>
      <c r="R19" s="105" t="s">
        <v>21</v>
      </c>
      <c r="S19" s="103">
        <f t="shared" si="0"/>
        <v>5</v>
      </c>
      <c r="T19" s="85" t="s">
        <v>21</v>
      </c>
      <c r="U19" s="29">
        <v>16</v>
      </c>
      <c r="V19" s="29">
        <f t="shared" si="1"/>
        <v>0</v>
      </c>
      <c r="W19" s="30">
        <f t="shared" si="2"/>
        <v>60</v>
      </c>
      <c r="X19" s="98">
        <f t="shared" si="3"/>
        <v>5</v>
      </c>
      <c r="Y19" s="98">
        <f t="shared" si="4"/>
        <v>76</v>
      </c>
    </row>
    <row r="20" spans="1:25" ht="22.5" customHeight="1">
      <c r="A20" s="6">
        <v>16</v>
      </c>
      <c r="B20" s="63" t="s">
        <v>34</v>
      </c>
      <c r="C20" s="54" t="s">
        <v>75</v>
      </c>
      <c r="D20" s="48">
        <v>919</v>
      </c>
      <c r="E20" s="27" t="s">
        <v>53</v>
      </c>
      <c r="F20" s="110" t="s">
        <v>25</v>
      </c>
      <c r="G20" s="100" t="s">
        <v>25</v>
      </c>
      <c r="H20" s="104" t="s">
        <v>24</v>
      </c>
      <c r="I20" s="104" t="s">
        <v>21</v>
      </c>
      <c r="J20" s="100" t="s">
        <v>24</v>
      </c>
      <c r="K20" s="100" t="s">
        <v>25</v>
      </c>
      <c r="L20" s="104" t="s">
        <v>23</v>
      </c>
      <c r="M20" s="104" t="s">
        <v>23</v>
      </c>
      <c r="N20" s="100" t="s">
        <v>23</v>
      </c>
      <c r="O20" s="100" t="s">
        <v>25</v>
      </c>
      <c r="P20" s="100" t="s">
        <v>23</v>
      </c>
      <c r="Q20" s="104" t="s">
        <v>24</v>
      </c>
      <c r="R20" s="85" t="s">
        <v>23</v>
      </c>
      <c r="S20" s="103">
        <f t="shared" si="0"/>
        <v>5</v>
      </c>
      <c r="T20" s="85" t="s">
        <v>21</v>
      </c>
      <c r="U20" s="29">
        <v>27</v>
      </c>
      <c r="V20" s="29">
        <f t="shared" si="1"/>
        <v>0</v>
      </c>
      <c r="W20" s="30">
        <f t="shared" si="2"/>
        <v>60</v>
      </c>
      <c r="X20" s="97">
        <f t="shared" si="3"/>
        <v>5</v>
      </c>
      <c r="Y20" s="97">
        <f t="shared" si="4"/>
        <v>87</v>
      </c>
    </row>
    <row r="21" spans="1:25" ht="22.5" customHeight="1">
      <c r="A21" s="81">
        <v>17</v>
      </c>
      <c r="B21" s="63" t="s">
        <v>34</v>
      </c>
      <c r="C21" s="54" t="s">
        <v>79</v>
      </c>
      <c r="D21" s="48">
        <v>923</v>
      </c>
      <c r="E21" s="27" t="s">
        <v>56</v>
      </c>
      <c r="F21" s="110" t="s">
        <v>24</v>
      </c>
      <c r="G21" s="104" t="s">
        <v>24</v>
      </c>
      <c r="H21" s="100" t="s">
        <v>22</v>
      </c>
      <c r="I21" s="100" t="s">
        <v>24</v>
      </c>
      <c r="J21" s="100" t="s">
        <v>21</v>
      </c>
      <c r="K21" s="100" t="s">
        <v>21</v>
      </c>
      <c r="L21" s="100" t="s">
        <v>22</v>
      </c>
      <c r="M21" s="100" t="s">
        <v>24</v>
      </c>
      <c r="N21" s="100" t="s">
        <v>24</v>
      </c>
      <c r="O21" s="100" t="s">
        <v>21</v>
      </c>
      <c r="P21" s="100" t="s">
        <v>23</v>
      </c>
      <c r="Q21" s="104" t="s">
        <v>24</v>
      </c>
      <c r="R21" s="85" t="s">
        <v>23</v>
      </c>
      <c r="S21" s="103">
        <f t="shared" si="0"/>
        <v>2</v>
      </c>
      <c r="T21" s="105" t="s">
        <v>23</v>
      </c>
      <c r="U21" s="29">
        <v>27</v>
      </c>
      <c r="V21" s="29">
        <f t="shared" si="1"/>
        <v>1</v>
      </c>
      <c r="W21" s="30">
        <f t="shared" si="2"/>
        <v>0</v>
      </c>
      <c r="X21" s="98">
        <f t="shared" si="3"/>
        <v>3</v>
      </c>
      <c r="Y21" s="98">
        <f t="shared" si="4"/>
        <v>27</v>
      </c>
    </row>
    <row r="22" spans="1:25" ht="22.5" customHeight="1">
      <c r="A22" s="6">
        <v>18</v>
      </c>
      <c r="B22" s="63" t="s">
        <v>34</v>
      </c>
      <c r="C22" s="54" t="s">
        <v>77</v>
      </c>
      <c r="D22" s="48">
        <v>921</v>
      </c>
      <c r="E22" s="27" t="s">
        <v>54</v>
      </c>
      <c r="F22" s="110" t="s">
        <v>24</v>
      </c>
      <c r="G22" s="104" t="s">
        <v>24</v>
      </c>
      <c r="H22" s="104" t="s">
        <v>24</v>
      </c>
      <c r="I22" s="100" t="s">
        <v>24</v>
      </c>
      <c r="J22" s="100" t="s">
        <v>24</v>
      </c>
      <c r="K22" s="100" t="s">
        <v>24</v>
      </c>
      <c r="L22" s="100" t="s">
        <v>22</v>
      </c>
      <c r="M22" s="100" t="s">
        <v>25</v>
      </c>
      <c r="N22" s="100" t="s">
        <v>25</v>
      </c>
      <c r="O22" s="100" t="s">
        <v>25</v>
      </c>
      <c r="P22" s="100" t="s">
        <v>25</v>
      </c>
      <c r="Q22" s="100" t="s">
        <v>25</v>
      </c>
      <c r="R22" s="85" t="s">
        <v>25</v>
      </c>
      <c r="S22" s="103">
        <f t="shared" si="0"/>
        <v>2</v>
      </c>
      <c r="T22" s="85" t="s">
        <v>25</v>
      </c>
      <c r="U22" s="29">
        <v>5</v>
      </c>
      <c r="V22" s="29">
        <f t="shared" si="1"/>
        <v>0</v>
      </c>
      <c r="W22" s="30">
        <f t="shared" si="2"/>
        <v>60</v>
      </c>
      <c r="X22" s="97">
        <f t="shared" si="3"/>
        <v>2</v>
      </c>
      <c r="Y22" s="97">
        <f t="shared" si="4"/>
        <v>65</v>
      </c>
    </row>
    <row r="23" spans="1:25" ht="22.5" customHeight="1">
      <c r="A23" s="64" t="s">
        <v>84</v>
      </c>
      <c r="B23" s="28"/>
      <c r="C23" s="54"/>
      <c r="D23" s="48">
        <v>504</v>
      </c>
      <c r="E23" s="27" t="s">
        <v>83</v>
      </c>
      <c r="F23" s="110" t="s">
        <v>25</v>
      </c>
      <c r="G23" s="104" t="s">
        <v>24</v>
      </c>
      <c r="H23" s="104" t="s">
        <v>24</v>
      </c>
      <c r="I23" s="104" t="s">
        <v>21</v>
      </c>
      <c r="J23" s="104" t="s">
        <v>25</v>
      </c>
      <c r="K23" s="104" t="s">
        <v>23</v>
      </c>
      <c r="L23" s="104" t="s">
        <v>23</v>
      </c>
      <c r="M23" s="104" t="s">
        <v>23</v>
      </c>
      <c r="N23" s="100" t="s">
        <v>25</v>
      </c>
      <c r="O23" s="104" t="s">
        <v>22</v>
      </c>
      <c r="P23" s="104" t="s">
        <v>26</v>
      </c>
      <c r="Q23" s="104" t="s">
        <v>24</v>
      </c>
      <c r="R23" s="105" t="s">
        <v>21</v>
      </c>
      <c r="S23" s="103">
        <f t="shared" si="0"/>
        <v>11</v>
      </c>
      <c r="T23" s="85" t="s">
        <v>21</v>
      </c>
      <c r="U23" s="29">
        <v>8</v>
      </c>
      <c r="V23" s="29">
        <f t="shared" si="1"/>
        <v>0</v>
      </c>
      <c r="W23" s="30">
        <f t="shared" si="2"/>
        <v>60</v>
      </c>
      <c r="X23" s="98">
        <f t="shared" si="3"/>
        <v>11</v>
      </c>
      <c r="Y23" s="98">
        <f t="shared" si="4"/>
        <v>68</v>
      </c>
    </row>
    <row r="24" spans="1:28" ht="22.5" customHeight="1">
      <c r="A24" s="6" t="s">
        <v>84</v>
      </c>
      <c r="B24" s="28"/>
      <c r="C24" s="54" t="s">
        <v>71</v>
      </c>
      <c r="D24" s="49">
        <v>912</v>
      </c>
      <c r="E24" s="32" t="s">
        <v>43</v>
      </c>
      <c r="F24" s="110" t="s">
        <v>25</v>
      </c>
      <c r="G24" s="104" t="s">
        <v>24</v>
      </c>
      <c r="H24" s="100" t="s">
        <v>25</v>
      </c>
      <c r="I24" s="104" t="s">
        <v>21</v>
      </c>
      <c r="J24" s="100" t="s">
        <v>24</v>
      </c>
      <c r="K24" s="104" t="s">
        <v>23</v>
      </c>
      <c r="L24" s="104" t="s">
        <v>23</v>
      </c>
      <c r="M24" s="104" t="s">
        <v>23</v>
      </c>
      <c r="N24" s="100" t="s">
        <v>25</v>
      </c>
      <c r="O24" s="104" t="s">
        <v>22</v>
      </c>
      <c r="P24" s="100" t="s">
        <v>21</v>
      </c>
      <c r="Q24" s="100" t="s">
        <v>25</v>
      </c>
      <c r="R24" s="85" t="s">
        <v>25</v>
      </c>
      <c r="S24" s="103">
        <f t="shared" si="0"/>
        <v>6</v>
      </c>
      <c r="T24" s="105" t="s">
        <v>19</v>
      </c>
      <c r="U24" s="29" t="s">
        <v>19</v>
      </c>
      <c r="V24" s="29">
        <f t="shared" si="1"/>
        <v>0</v>
      </c>
      <c r="W24" s="30">
        <f t="shared" si="2"/>
        <v>60</v>
      </c>
      <c r="X24" s="97">
        <v>6</v>
      </c>
      <c r="Y24" s="97"/>
      <c r="AB24" s="82"/>
    </row>
    <row r="25" spans="1:25" s="31" customFormat="1" ht="22.5" customHeight="1">
      <c r="A25" s="106" t="s">
        <v>85</v>
      </c>
      <c r="B25" s="29"/>
      <c r="C25" s="55" t="s">
        <v>67</v>
      </c>
      <c r="D25" s="49">
        <v>907</v>
      </c>
      <c r="E25" s="32" t="s">
        <v>40</v>
      </c>
      <c r="F25" s="111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8"/>
      <c r="R25" s="29"/>
      <c r="S25" s="16">
        <f t="shared" si="0"/>
        <v>0</v>
      </c>
      <c r="T25" s="29"/>
      <c r="U25" s="29"/>
      <c r="V25" s="29">
        <f t="shared" si="1"/>
        <v>0</v>
      </c>
      <c r="W25" s="30">
        <f t="shared" si="2"/>
        <v>60</v>
      </c>
      <c r="X25" s="98">
        <f>SUM(S25,V25)</f>
        <v>0</v>
      </c>
      <c r="Y25" s="97"/>
    </row>
    <row r="26" spans="1:25" ht="22.5" customHeight="1">
      <c r="A26" s="106" t="s">
        <v>85</v>
      </c>
      <c r="B26" s="63" t="s">
        <v>34</v>
      </c>
      <c r="C26" s="54" t="s">
        <v>78</v>
      </c>
      <c r="D26" s="49">
        <v>922</v>
      </c>
      <c r="E26" s="32" t="s">
        <v>55</v>
      </c>
      <c r="F26" s="84"/>
      <c r="G26" s="29"/>
      <c r="H26" s="29"/>
      <c r="I26" s="29"/>
      <c r="J26" s="29"/>
      <c r="K26" s="8"/>
      <c r="L26" s="57"/>
      <c r="M26" s="8"/>
      <c r="N26" s="57"/>
      <c r="O26" s="29"/>
      <c r="P26" s="29"/>
      <c r="Q26" s="9"/>
      <c r="R26" s="29"/>
      <c r="S26" s="16">
        <f t="shared" si="0"/>
        <v>0</v>
      </c>
      <c r="T26" s="29"/>
      <c r="U26" s="29"/>
      <c r="V26" s="29">
        <f t="shared" si="1"/>
        <v>0</v>
      </c>
      <c r="W26" s="30">
        <f t="shared" si="2"/>
        <v>60</v>
      </c>
      <c r="X26" s="98">
        <f>SUM(S26,V26)</f>
        <v>0</v>
      </c>
      <c r="Y26" s="97"/>
    </row>
    <row r="27" spans="1:25" ht="22.5" customHeight="1">
      <c r="A27" s="107" t="s">
        <v>85</v>
      </c>
      <c r="B27" s="43" t="s">
        <v>60</v>
      </c>
      <c r="C27" s="73" t="s">
        <v>81</v>
      </c>
      <c r="D27" s="78">
        <v>925</v>
      </c>
      <c r="E27" s="79" t="s">
        <v>58</v>
      </c>
      <c r="F27" s="86"/>
      <c r="G27" s="76"/>
      <c r="H27" s="76"/>
      <c r="I27" s="76"/>
      <c r="J27" s="89"/>
      <c r="K27" s="76"/>
      <c r="L27" s="76"/>
      <c r="M27" s="76"/>
      <c r="N27" s="89"/>
      <c r="O27" s="76"/>
      <c r="P27" s="76"/>
      <c r="Q27" s="76"/>
      <c r="R27" s="76"/>
      <c r="S27" s="90">
        <f t="shared" si="0"/>
        <v>0</v>
      </c>
      <c r="T27" s="91"/>
      <c r="U27" s="76"/>
      <c r="V27" s="76">
        <f t="shared" si="1"/>
        <v>0</v>
      </c>
      <c r="W27" s="77">
        <f t="shared" si="2"/>
        <v>60</v>
      </c>
      <c r="X27" s="99">
        <f>SUM(S27,V27)</f>
        <v>0</v>
      </c>
      <c r="Y27" s="99"/>
    </row>
    <row r="28" spans="1:25" s="31" customFormat="1" ht="13.5">
      <c r="A28" s="64"/>
      <c r="B28" s="65"/>
      <c r="C28" s="66"/>
      <c r="D28" s="65"/>
      <c r="E28" s="67"/>
      <c r="F28" s="92"/>
      <c r="G28" s="68"/>
      <c r="H28" s="68"/>
      <c r="I28" s="93"/>
      <c r="J28" s="93"/>
      <c r="K28" s="16"/>
      <c r="L28" s="16"/>
      <c r="M28" s="94"/>
      <c r="N28" s="16"/>
      <c r="O28" s="68"/>
      <c r="P28" s="68"/>
      <c r="Q28" s="93"/>
      <c r="R28" s="68"/>
      <c r="S28" s="16">
        <f>N(F28=F$4)+N(G28=G$4)+N(H28=H$4)+N(I28=I$4)+N(J28=J$4)+N(K28=K$4)+N(L28=L$4)+N(M28=M$4)+N(N28=N$4)+N(O28=O$4)+N(P28=P$4)+N(Q28=Q$4)+N(R28=R$4)</f>
        <v>0</v>
      </c>
      <c r="T28" s="68"/>
      <c r="U28" s="68"/>
      <c r="V28" s="68">
        <f>N(T28=T$4)</f>
        <v>0</v>
      </c>
      <c r="W28" s="69">
        <f>IF(E28="","",$AA$4*(N(T28&lt;&gt;T$4)+N(T28="N")))</f>
      </c>
      <c r="X28" s="70">
        <f>SUM(S28,V28)</f>
        <v>0</v>
      </c>
      <c r="Y28" s="70">
        <f>IF(E28="","",SUM(U28,W28))</f>
      </c>
    </row>
    <row r="29" spans="1:25" ht="13.5">
      <c r="A29" s="6"/>
      <c r="B29" s="48"/>
      <c r="C29" s="54"/>
      <c r="D29" s="48"/>
      <c r="E29" s="27"/>
      <c r="F29" s="84"/>
      <c r="G29" s="85"/>
      <c r="H29" s="9"/>
      <c r="I29" s="9"/>
      <c r="J29" s="9"/>
      <c r="K29" s="8"/>
      <c r="L29" s="57"/>
      <c r="M29" s="8"/>
      <c r="N29" s="8"/>
      <c r="O29" s="9"/>
      <c r="P29" s="29"/>
      <c r="Q29" s="29"/>
      <c r="R29" s="9"/>
      <c r="S29" s="16">
        <f>N(F29=F$4)+N(G29=G$4)+N(H29=H$4)+N(I29=I$4)+N(J29=J$4)+N(K29=K$4)+N(L29=L$4)+N(M29=M$4)+N(N29=N$4)+N(O29=O$4)+N(P29=P$4)+N(Q29=Q$4)+N(R29=R$4)</f>
        <v>0</v>
      </c>
      <c r="T29" s="9"/>
      <c r="U29" s="29"/>
      <c r="V29" s="29">
        <f>N(T29=T$4)</f>
        <v>0</v>
      </c>
      <c r="W29" s="30">
        <f>IF(E29="","",$AA$4*(N(T29&lt;&gt;T$4)+N(T29="N")))</f>
      </c>
      <c r="X29" s="33">
        <f>SUM(S29,V29)</f>
        <v>0</v>
      </c>
      <c r="Y29" s="33">
        <f>IF(E29="","",SUM(U29,W29))</f>
      </c>
    </row>
    <row r="30" spans="1:25" ht="16.5" customHeight="1">
      <c r="A30" s="113" t="s">
        <v>5</v>
      </c>
      <c r="B30" s="114"/>
      <c r="C30" s="114"/>
      <c r="D30" s="114"/>
      <c r="E30" s="115"/>
      <c r="F30" s="20">
        <f aca="true" t="shared" si="5" ref="F30:R30">COUNTA(F5:F29)</f>
        <v>20</v>
      </c>
      <c r="G30" s="21">
        <f t="shared" si="5"/>
        <v>20</v>
      </c>
      <c r="H30" s="21">
        <f t="shared" si="5"/>
        <v>20</v>
      </c>
      <c r="I30" s="21">
        <f t="shared" si="5"/>
        <v>20</v>
      </c>
      <c r="J30" s="21">
        <f t="shared" si="5"/>
        <v>20</v>
      </c>
      <c r="K30" s="21">
        <f t="shared" si="5"/>
        <v>20</v>
      </c>
      <c r="L30" s="21">
        <f t="shared" si="5"/>
        <v>20</v>
      </c>
      <c r="M30" s="21">
        <f t="shared" si="5"/>
        <v>20</v>
      </c>
      <c r="N30" s="21">
        <f t="shared" si="5"/>
        <v>20</v>
      </c>
      <c r="O30" s="21">
        <f t="shared" si="5"/>
        <v>20</v>
      </c>
      <c r="P30" s="21">
        <f t="shared" si="5"/>
        <v>20</v>
      </c>
      <c r="Q30" s="21">
        <f t="shared" si="5"/>
        <v>20</v>
      </c>
      <c r="R30" s="21">
        <f t="shared" si="5"/>
        <v>20</v>
      </c>
      <c r="S30" s="21">
        <f>SUM(F30:R30)</f>
        <v>260</v>
      </c>
      <c r="T30" s="21">
        <f>COUNTA(T5:T29)</f>
        <v>20</v>
      </c>
      <c r="U30" s="21">
        <f>MIN(U5:U29)</f>
        <v>5</v>
      </c>
      <c r="V30" s="21">
        <f>COUNTA(V5:V29)</f>
        <v>25</v>
      </c>
      <c r="W30" s="34">
        <f>MIN(W5:W29)</f>
        <v>0</v>
      </c>
      <c r="X30" s="35">
        <f>MAX(X5:X29)</f>
        <v>12</v>
      </c>
      <c r="Y30" s="35">
        <f>U30</f>
        <v>5</v>
      </c>
    </row>
    <row r="31" spans="1:25" ht="16.5" customHeight="1">
      <c r="A31" s="116" t="s">
        <v>6</v>
      </c>
      <c r="B31" s="117"/>
      <c r="C31" s="117"/>
      <c r="D31" s="117"/>
      <c r="E31" s="118"/>
      <c r="F31" s="23">
        <f aca="true" t="shared" si="6" ref="F31:R31">IF(F4="A",COUNTIF(F5:F29,"A"),IF(F4="B",COUNTIF(F5:F29,"B"),IF(F4="C",COUNTIF(F5:F29,"C"),IF(F4="D",COUNTIF(F5:F29,"D"),IF(F4="E",COUNTIF(F5:F29,"E"),IF(F4="Z",COUNTIF(F5:F29,"Z"),"NG"))))))</f>
        <v>7</v>
      </c>
      <c r="G31" s="24">
        <f t="shared" si="6"/>
        <v>18</v>
      </c>
      <c r="H31" s="24">
        <f t="shared" si="6"/>
        <v>11</v>
      </c>
      <c r="I31" s="24">
        <f t="shared" si="6"/>
        <v>12</v>
      </c>
      <c r="J31" s="24">
        <f t="shared" si="6"/>
        <v>12</v>
      </c>
      <c r="K31" s="24">
        <f t="shared" si="6"/>
        <v>16</v>
      </c>
      <c r="L31" s="24">
        <f t="shared" si="6"/>
        <v>12</v>
      </c>
      <c r="M31" s="24">
        <f t="shared" si="6"/>
        <v>12</v>
      </c>
      <c r="N31" s="24">
        <f t="shared" si="6"/>
        <v>2</v>
      </c>
      <c r="O31" s="24">
        <f t="shared" si="6"/>
        <v>13</v>
      </c>
      <c r="P31" s="24">
        <f t="shared" si="6"/>
        <v>9</v>
      </c>
      <c r="Q31" s="24">
        <f t="shared" si="6"/>
        <v>15</v>
      </c>
      <c r="R31" s="24">
        <f t="shared" si="6"/>
        <v>8</v>
      </c>
      <c r="S31" s="24">
        <f>SUM(F31:R31)</f>
        <v>147</v>
      </c>
      <c r="T31" s="24">
        <f>IF(T4="A",COUNTIF(T5:T29,"A"),IF(T4="B",COUNTIF(T5:T29,"B"),IF(T4="C",COUNTIF(T5:T29,"C"),IF(T4="D",COUNTIF(T5:T29,"D"),IF(T4="E",COUNTIF(T5:T29,"E"),IF(T4="Z",COUNTIF(T5:T29,"Z"),"NG"))))))</f>
        <v>12</v>
      </c>
      <c r="U31" s="24">
        <f>MAX(U5:U29)</f>
        <v>54</v>
      </c>
      <c r="V31" s="24">
        <f>SUM(V5:V29)</f>
        <v>12</v>
      </c>
      <c r="W31" s="25">
        <f>MAX(W5:W29)</f>
        <v>60</v>
      </c>
      <c r="X31" s="26">
        <f>MIN(X5:X30)</f>
        <v>0</v>
      </c>
      <c r="Y31" s="26">
        <f>U31</f>
        <v>54</v>
      </c>
    </row>
    <row r="32" spans="1:25" s="40" customFormat="1" ht="16.5" customHeight="1">
      <c r="A32" s="87" t="s">
        <v>7</v>
      </c>
      <c r="B32" s="88"/>
      <c r="C32" s="88"/>
      <c r="D32" s="88"/>
      <c r="E32" s="119"/>
      <c r="F32" s="36">
        <f>IF(F30&gt;0,IF(F31&lt;&gt;"NG",F31/F30*100,"NG"),"-")</f>
        <v>35</v>
      </c>
      <c r="G32" s="37">
        <f aca="true" t="shared" si="7" ref="G32:T32">IF(G30&gt;0,IF(G31&lt;&gt;"NG",G31/G30*100,"NG"),"-")</f>
        <v>90</v>
      </c>
      <c r="H32" s="37">
        <f t="shared" si="7"/>
        <v>55.00000000000001</v>
      </c>
      <c r="I32" s="37">
        <f t="shared" si="7"/>
        <v>60</v>
      </c>
      <c r="J32" s="37">
        <f t="shared" si="7"/>
        <v>60</v>
      </c>
      <c r="K32" s="37">
        <f t="shared" si="7"/>
        <v>80</v>
      </c>
      <c r="L32" s="37">
        <f t="shared" si="7"/>
        <v>60</v>
      </c>
      <c r="M32" s="37">
        <f t="shared" si="7"/>
        <v>60</v>
      </c>
      <c r="N32" s="37">
        <f t="shared" si="7"/>
        <v>10</v>
      </c>
      <c r="O32" s="37">
        <f t="shared" si="7"/>
        <v>65</v>
      </c>
      <c r="P32" s="37">
        <f t="shared" si="7"/>
        <v>45</v>
      </c>
      <c r="Q32" s="37">
        <f t="shared" si="7"/>
        <v>75</v>
      </c>
      <c r="R32" s="37">
        <f t="shared" si="7"/>
        <v>40</v>
      </c>
      <c r="S32" s="37">
        <f t="shared" si="7"/>
        <v>56.53846153846154</v>
      </c>
      <c r="T32" s="37">
        <f t="shared" si="7"/>
        <v>60</v>
      </c>
      <c r="U32" s="37">
        <f>AVERAGE(U5:U29)</f>
        <v>19.736842105263158</v>
      </c>
      <c r="V32" s="37">
        <f>IF(V30&gt;0,IF(V31&lt;&gt;"NG",V31/V30*100,"NG"),"-")</f>
        <v>48</v>
      </c>
      <c r="W32" s="38">
        <f>AVERAGE(W5:W29)</f>
        <v>28.695652173913043</v>
      </c>
      <c r="X32" s="39">
        <f>AVERAGE(X5:X29)</f>
        <v>6.36</v>
      </c>
      <c r="Y32" s="39">
        <f>AVERAGE(Y5:Y29)</f>
        <v>41.8421052631579</v>
      </c>
    </row>
    <row r="33" ht="9" customHeight="1"/>
    <row r="34" ht="13.5" customHeight="1">
      <c r="F34" s="13" t="s">
        <v>8</v>
      </c>
    </row>
    <row r="35" ht="19.5" customHeight="1"/>
  </sheetData>
  <autoFilter ref="A4:AC32"/>
  <mergeCells count="13">
    <mergeCell ref="AA2:AA3"/>
    <mergeCell ref="E2:E4"/>
    <mergeCell ref="X2:X4"/>
    <mergeCell ref="Y2:Y3"/>
    <mergeCell ref="S2:S4"/>
    <mergeCell ref="U2:U3"/>
    <mergeCell ref="V2:V3"/>
    <mergeCell ref="T2:T3"/>
    <mergeCell ref="F1:W1"/>
    <mergeCell ref="A30:E30"/>
    <mergeCell ref="A31:E31"/>
    <mergeCell ref="A32:E32"/>
    <mergeCell ref="A2:A4"/>
  </mergeCells>
  <dataValidations count="1">
    <dataValidation allowBlank="1" showInputMessage="1" showErrorMessage="1" imeMode="on" sqref="E2:E29"/>
  </dataValidations>
  <printOptions/>
  <pageMargins left="0.81" right="0.38" top="0.74" bottom="0.5" header="0.24" footer="0.3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伊東洋一郎</dc:creator>
  <cp:keywords/>
  <dc:description/>
  <cp:lastModifiedBy>櫻内　保幹</cp:lastModifiedBy>
  <cp:lastPrinted>2006-05-21T06:18:25Z</cp:lastPrinted>
  <dcterms:created xsi:type="dcterms:W3CDTF">2005-06-08T12:52:43Z</dcterms:created>
  <dcterms:modified xsi:type="dcterms:W3CDTF">2006-05-22T07:28:06Z</dcterms:modified>
  <cp:category/>
  <cp:version/>
  <cp:contentType/>
  <cp:contentStatus/>
</cp:coreProperties>
</file>