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835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<sst xmlns="http://schemas.openxmlformats.org/spreadsheetml/2006/main" count="1294" uniqueCount="335">
  <si>
    <t>性</t>
  </si>
  <si>
    <t>名前</t>
  </si>
  <si>
    <t>所属</t>
  </si>
  <si>
    <t>年間目標</t>
  </si>
  <si>
    <t>達成率</t>
  </si>
  <si>
    <t>東京</t>
  </si>
  <si>
    <t>藤  城■</t>
  </si>
  <si>
    <t>筑波大</t>
  </si>
  <si>
    <t>松  澤■</t>
  </si>
  <si>
    <t>渋谷</t>
  </si>
  <si>
    <t>白樺</t>
  </si>
  <si>
    <t>多摩ＯＬ</t>
  </si>
  <si>
    <t>川  口▽</t>
  </si>
  <si>
    <t>ほのくに</t>
  </si>
  <si>
    <t>小野賢</t>
  </si>
  <si>
    <t>諏訪雅▽</t>
  </si>
  <si>
    <t>小比賀▽</t>
  </si>
  <si>
    <t>原  野▽</t>
  </si>
  <si>
    <t>石井龍▼</t>
  </si>
  <si>
    <t>千葉</t>
  </si>
  <si>
    <t>安  良▽</t>
  </si>
  <si>
    <t>杏友会</t>
  </si>
  <si>
    <t>秋  沢▽</t>
  </si>
  <si>
    <t>星  野</t>
  </si>
  <si>
    <t>宇野明</t>
  </si>
  <si>
    <t>矢  萩▽</t>
  </si>
  <si>
    <t>藤  井▼</t>
  </si>
  <si>
    <t>ヨルク</t>
  </si>
  <si>
    <t>許  田▽</t>
  </si>
  <si>
    <t>加  納■</t>
  </si>
  <si>
    <t>松本明▽</t>
  </si>
  <si>
    <t>練馬</t>
  </si>
  <si>
    <t>山口耕▽</t>
  </si>
  <si>
    <t>渡辺円■</t>
  </si>
  <si>
    <t>梅  林</t>
  </si>
  <si>
    <t>大  塚▽</t>
  </si>
  <si>
    <t>宗  形▽</t>
  </si>
  <si>
    <t>荒  井</t>
  </si>
  <si>
    <t>サンスーシ</t>
  </si>
  <si>
    <t>瀬  谷▽</t>
  </si>
  <si>
    <t>酒井克▽</t>
  </si>
  <si>
    <t>竹内亜</t>
  </si>
  <si>
    <t>小澤拓</t>
  </si>
  <si>
    <t>鈴木恒</t>
  </si>
  <si>
    <t>宇野浩</t>
  </si>
  <si>
    <t>酒井か▽</t>
  </si>
  <si>
    <t>新田見▽</t>
  </si>
  <si>
    <t>大  町</t>
  </si>
  <si>
    <t>長谷照▽</t>
  </si>
  <si>
    <t>藤  沢▽</t>
  </si>
  <si>
    <t>方向音痴会</t>
  </si>
  <si>
    <t>町  井</t>
  </si>
  <si>
    <t>寺島美</t>
  </si>
  <si>
    <t>鈴木博</t>
  </si>
  <si>
    <t>田中正</t>
  </si>
  <si>
    <t>高橋厚</t>
  </si>
  <si>
    <t>加藤昭</t>
  </si>
  <si>
    <t>高  島▽</t>
  </si>
  <si>
    <t>上  島▽</t>
  </si>
  <si>
    <t>横  江▽</t>
  </si>
  <si>
    <t>三  宅</t>
  </si>
  <si>
    <t>鈴木規</t>
  </si>
  <si>
    <t>須藤恒</t>
  </si>
  <si>
    <t>市  川</t>
  </si>
  <si>
    <t>島  田</t>
  </si>
  <si>
    <t>高野政</t>
  </si>
  <si>
    <t>野  中</t>
  </si>
  <si>
    <t>大阪</t>
  </si>
  <si>
    <t>高橋義</t>
  </si>
  <si>
    <t>小野徳</t>
  </si>
  <si>
    <t>松  山</t>
  </si>
  <si>
    <t>新  垣▽</t>
  </si>
  <si>
    <t>児  玉</t>
  </si>
  <si>
    <t>中  野▽</t>
  </si>
  <si>
    <t>早大寿会</t>
  </si>
  <si>
    <t>藤  原</t>
  </si>
  <si>
    <t>今井信▽</t>
  </si>
  <si>
    <t>東京高専</t>
  </si>
  <si>
    <t>千  葉</t>
  </si>
  <si>
    <t>豊  島▽</t>
  </si>
  <si>
    <t xml:space="preserve">  平  </t>
  </si>
  <si>
    <t>野  田▽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</si>
  <si>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</si>
  <si>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</si>
  <si>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</si>
  <si>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</si>
  <si>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</si>
  <si>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</si>
  <si>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</si>
  <si>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</si>
  <si>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</si>
  <si>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</si>
  <si>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</si>
  <si>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</si>
  <si>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</si>
  <si>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</si>
  <si>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</si>
  <si>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</si>
  <si>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</si>
  <si>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</si>
  <si>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大西淳▽</t>
  </si>
  <si>
    <t>京葉</t>
  </si>
  <si>
    <t>多田宗</t>
  </si>
  <si>
    <t>つるまい</t>
  </si>
  <si>
    <t>菅原裕</t>
  </si>
  <si>
    <t>単月距離</t>
  </si>
  <si>
    <t>単日</t>
  </si>
  <si>
    <t>竹内亜希子</t>
  </si>
  <si>
    <t>新田見俊宣</t>
  </si>
  <si>
    <t>酒井か代子</t>
  </si>
  <si>
    <t>瀬谷美奈子</t>
  </si>
  <si>
    <t>千葉あかね</t>
  </si>
  <si>
    <t>小比賀健司</t>
  </si>
  <si>
    <t>長谷川照恭</t>
  </si>
  <si>
    <t>年齢</t>
  </si>
  <si>
    <t>氏名</t>
  </si>
  <si>
    <t>高野由■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</si>
  <si>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</si>
  <si>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</si>
  <si>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</si>
  <si>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</si>
  <si>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</si>
  <si>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</si>
  <si>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</si>
  <si>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</si>
  <si>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</si>
  <si>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</si>
  <si>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</si>
  <si>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</si>
  <si>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</si>
  <si>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</si>
  <si>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</si>
  <si>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諏訪高▽</t>
  </si>
  <si>
    <t>所沢</t>
  </si>
  <si>
    <t>二本松</t>
  </si>
  <si>
    <t xml:space="preserve">  李  ▽</t>
  </si>
  <si>
    <t>静岡大</t>
  </si>
  <si>
    <t>大  北▽</t>
  </si>
  <si>
    <t>山田一</t>
  </si>
  <si>
    <t>尾上秀▼</t>
  </si>
  <si>
    <t>鶴亀倶楽部</t>
  </si>
  <si>
    <t>山  崎</t>
  </si>
  <si>
    <t>上坂昌</t>
  </si>
  <si>
    <t>白峰会</t>
  </si>
  <si>
    <t>佐藤慎</t>
  </si>
  <si>
    <t>丘の上</t>
  </si>
  <si>
    <t>松  橋▽</t>
  </si>
  <si>
    <t>塩  田■</t>
  </si>
  <si>
    <t>河  辺▽</t>
  </si>
  <si>
    <t>浜松</t>
  </si>
  <si>
    <t>合計</t>
  </si>
  <si>
    <t>※所属、凡例、年齢、目標などの訂正・変更はtaku@orienteering.comまで！</t>
  </si>
  <si>
    <t>細  谷▽</t>
  </si>
  <si>
    <t>山形県協会</t>
  </si>
  <si>
    <t>辰  口▽</t>
  </si>
  <si>
    <t>ＥＳ関東</t>
  </si>
  <si>
    <t>ＦＲＵＮ</t>
  </si>
  <si>
    <t>朱雀</t>
  </si>
  <si>
    <t>柳下大■</t>
  </si>
  <si>
    <t>Ｆｏｒｅｓｔ</t>
  </si>
  <si>
    <t>山口大■</t>
  </si>
  <si>
    <t>高橋善■</t>
  </si>
  <si>
    <t>大田区</t>
  </si>
  <si>
    <t>三河</t>
  </si>
  <si>
    <t>菅原琢■</t>
  </si>
  <si>
    <t>山口季▽</t>
  </si>
  <si>
    <t>上尾</t>
  </si>
  <si>
    <t>静岡市</t>
  </si>
  <si>
    <t>ＵＷＭ</t>
  </si>
  <si>
    <t>小林亜▽</t>
  </si>
  <si>
    <t>横浜市</t>
  </si>
  <si>
    <t>小暮喜代志</t>
  </si>
  <si>
    <t>山口季見子</t>
  </si>
  <si>
    <t>小林亜紀夫</t>
  </si>
  <si>
    <t>藤  野▽</t>
  </si>
  <si>
    <t>安  井■</t>
  </si>
  <si>
    <t>小  暮▽</t>
  </si>
  <si>
    <t>花  澤▽</t>
  </si>
  <si>
    <t>堀  出▽</t>
  </si>
  <si>
    <t>許田  重治</t>
  </si>
  <si>
    <t>柳下  大</t>
  </si>
  <si>
    <t>松澤  俊行</t>
  </si>
  <si>
    <t>高橋  善徳</t>
  </si>
  <si>
    <t>山口  大助</t>
  </si>
  <si>
    <t>大町  宏志</t>
  </si>
  <si>
    <t>安良  和寿</t>
  </si>
  <si>
    <t>諏訪  高典</t>
  </si>
  <si>
    <t>稲津  隆敏</t>
  </si>
  <si>
    <t>原野  幸男</t>
  </si>
  <si>
    <t>円井  基史</t>
  </si>
  <si>
    <t>加納  尚子</t>
  </si>
  <si>
    <t>塩田  美佐</t>
  </si>
  <si>
    <t>鈴木  雄輔</t>
  </si>
  <si>
    <t>山口  耕生</t>
  </si>
  <si>
    <t>渡辺  円香</t>
  </si>
  <si>
    <t>藤野  友祐</t>
  </si>
  <si>
    <t>宇野  明子</t>
  </si>
  <si>
    <t>高野  由紀</t>
  </si>
  <si>
    <t>安井  真人</t>
  </si>
  <si>
    <t>荒井  正敏</t>
  </si>
  <si>
    <t>野田  健史</t>
  </si>
  <si>
    <t>宇野  浩一</t>
  </si>
  <si>
    <t>河辺  尚利</t>
  </si>
  <si>
    <t>藤井  範久</t>
  </si>
  <si>
    <t>田代  雅之</t>
  </si>
  <si>
    <t>山田  一善</t>
  </si>
  <si>
    <t>石井  龍男</t>
  </si>
  <si>
    <t>大北  洋平</t>
  </si>
  <si>
    <t>大塚  校市</t>
  </si>
  <si>
    <t>ヨルク  Ｖ.</t>
  </si>
  <si>
    <t>尾上  秀雄</t>
  </si>
  <si>
    <t>宗形  竜憲</t>
  </si>
  <si>
    <t>川口    匡</t>
  </si>
  <si>
    <t>佐藤  慎也</t>
  </si>
  <si>
    <t>藤城  公久</t>
  </si>
  <si>
    <t>金子  恵美</t>
  </si>
  <si>
    <t>今井  信也</t>
  </si>
  <si>
    <t>小野  賢二</t>
  </si>
  <si>
    <t>細谷  健一</t>
  </si>
  <si>
    <t>寺島  美昭</t>
  </si>
  <si>
    <t>諏訪  雅貴</t>
  </si>
  <si>
    <t>李  敬史</t>
  </si>
  <si>
    <t>豊島  利男</t>
  </si>
  <si>
    <t>秋沢  和宏</t>
  </si>
  <si>
    <t>高島  和宏</t>
  </si>
  <si>
    <t>松本  明</t>
  </si>
  <si>
    <t>星野  潤寿</t>
  </si>
  <si>
    <t>小澤  拓三</t>
  </si>
  <si>
    <t>酒井  克明</t>
  </si>
  <si>
    <t>上坂  昌生</t>
  </si>
  <si>
    <t>辰口  淳</t>
  </si>
  <si>
    <t>菅原  裕実</t>
  </si>
  <si>
    <t>上島  通浩</t>
  </si>
  <si>
    <t>町井  稔</t>
  </si>
  <si>
    <t>松橋  徳敏</t>
  </si>
  <si>
    <t>横江  君香</t>
  </si>
  <si>
    <t>梅林  正治</t>
  </si>
  <si>
    <t>花澤  和男</t>
  </si>
  <si>
    <t>多田  宗弘</t>
  </si>
  <si>
    <t>大西  淳一</t>
  </si>
  <si>
    <t>山崎  貴彦</t>
  </si>
  <si>
    <t>山川  建</t>
  </si>
  <si>
    <t>藤沢  政宏</t>
  </si>
  <si>
    <t>野中  好夫</t>
  </si>
  <si>
    <t>矢萩  靖</t>
  </si>
  <si>
    <t>新垣  和信</t>
  </si>
  <si>
    <t>高橋  義人</t>
  </si>
  <si>
    <t>桐田  幸宏</t>
  </si>
  <si>
    <t>堀出  知里</t>
  </si>
  <si>
    <t>島田  修</t>
  </si>
  <si>
    <t>児玉  拓</t>
  </si>
  <si>
    <t>鈴木  博実</t>
  </si>
  <si>
    <t>中野  浩</t>
  </si>
  <si>
    <t>松山  雅彦</t>
  </si>
  <si>
    <t>青  島</t>
  </si>
  <si>
    <t>青島  秀武</t>
  </si>
  <si>
    <t>AVE.単</t>
  </si>
  <si>
    <t>AVE.累</t>
  </si>
  <si>
    <t>田  代▽</t>
  </si>
  <si>
    <t>菅原  琢</t>
  </si>
  <si>
    <t>藤平  正敏</t>
  </si>
  <si>
    <t>平  雅夫</t>
  </si>
  <si>
    <t>鈴木  恒久</t>
  </si>
  <si>
    <t>加藤  昭次</t>
  </si>
  <si>
    <t>田中  正人</t>
  </si>
  <si>
    <t>高野  政雄</t>
  </si>
  <si>
    <t>市川  幸次</t>
  </si>
  <si>
    <t>鈴木  規弘</t>
  </si>
  <si>
    <t>高橋  厚</t>
  </si>
  <si>
    <t>藤原  義</t>
  </si>
  <si>
    <t>三宅  亙</t>
  </si>
  <si>
    <t>SHEEP MARATHON 2003</t>
  </si>
  <si>
    <t>稲  津▽</t>
  </si>
  <si>
    <t>ときわ走林会</t>
  </si>
  <si>
    <t>円  井■</t>
  </si>
  <si>
    <t>みちの会</t>
  </si>
  <si>
    <t>三重県庁</t>
  </si>
  <si>
    <t>藤  平</t>
  </si>
  <si>
    <t>鈴木雄▽</t>
  </si>
  <si>
    <t>宮城島▽</t>
  </si>
  <si>
    <t>つくばＲＯＣ</t>
  </si>
  <si>
    <t>森  達▽</t>
  </si>
  <si>
    <t>おさるの会</t>
  </si>
  <si>
    <t>金  井</t>
  </si>
  <si>
    <t>片  岡▽</t>
  </si>
  <si>
    <t>金子恵▽</t>
  </si>
  <si>
    <t>橋  本</t>
  </si>
  <si>
    <t>三  野</t>
  </si>
  <si>
    <t>ルーパー</t>
  </si>
  <si>
    <t>山川建</t>
  </si>
  <si>
    <t>桐田あ▽</t>
  </si>
  <si>
    <t>一  國▽</t>
  </si>
  <si>
    <t>長津田組</t>
  </si>
  <si>
    <t>桐田幸▽</t>
  </si>
  <si>
    <t>宮城島俊太</t>
  </si>
  <si>
    <t>森  達一郎</t>
  </si>
  <si>
    <t>金井  優樹</t>
  </si>
  <si>
    <t>片岡由起子</t>
  </si>
  <si>
    <t>橋本  浩一</t>
  </si>
  <si>
    <t>三野  隆志</t>
  </si>
  <si>
    <t>桐田あかね</t>
  </si>
  <si>
    <t>一國  雅巳</t>
  </si>
  <si>
    <t>小野  徳子</t>
  </si>
  <si>
    <t>須藤  恒雄</t>
  </si>
  <si>
    <t>アレク</t>
  </si>
  <si>
    <t>アレックス</t>
  </si>
  <si>
    <r>
      <t>Sheep Marathon 2003</t>
    </r>
    <r>
      <rPr>
        <sz val="9"/>
        <rFont val="ＭＳ ゴシック"/>
        <family val="3"/>
      </rPr>
      <t xml:space="preserve">   Go for your target!!   </t>
    </r>
  </si>
  <si>
    <t>高  尾▼</t>
  </si>
  <si>
    <t>高尾  昭次</t>
  </si>
  <si>
    <t>仁多見</t>
  </si>
  <si>
    <t>仁多見  剛</t>
  </si>
  <si>
    <t>菊  澤</t>
  </si>
  <si>
    <t>菊澤  恵三</t>
  </si>
  <si>
    <t>田中洋</t>
  </si>
  <si>
    <t>宇野夏</t>
  </si>
  <si>
    <t>田中  洋子</t>
  </si>
  <si>
    <t>宇野  夏樹</t>
  </si>
  <si>
    <t>松田  珠子</t>
  </si>
  <si>
    <t>福井樹</t>
  </si>
  <si>
    <t>小  湊</t>
  </si>
  <si>
    <t>福井享</t>
  </si>
  <si>
    <t>樋口  佳和</t>
  </si>
  <si>
    <t>菊地  由花</t>
  </si>
  <si>
    <t>北村ポーリン</t>
  </si>
  <si>
    <t>福井  樹</t>
  </si>
  <si>
    <t>小湊  貴裕</t>
  </si>
  <si>
    <t>福井  享子</t>
  </si>
  <si>
    <t xml:space="preserve">/366days </t>
  </si>
  <si>
    <t>樋  口</t>
  </si>
  <si>
    <t>北  村</t>
  </si>
  <si>
    <t>菊  地</t>
  </si>
  <si>
    <t>松  田</t>
  </si>
  <si>
    <t>MAR</t>
  </si>
  <si>
    <t>4/20版データ</t>
  </si>
  <si>
    <t>/366days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</si>
</sst>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color indexed="14"/>
      <name val="ＭＳ ゴシック"/>
      <family val="3"/>
    </font>
    <font>
      <sz val="8"/>
      <color indexed="14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178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9" fillId="3" borderId="0" xfId="0" applyFont="1" applyFill="1" applyAlignment="1">
      <alignment/>
    </xf>
    <xf numFmtId="0" fontId="0" fillId="0" borderId="4" xfId="0" applyBorder="1" applyAlignment="1" quotePrefix="1">
      <alignment/>
    </xf>
    <xf numFmtId="0" fontId="6" fillId="0" borderId="4" xfId="0" applyFont="1" applyBorder="1" applyAlignment="1">
      <alignment/>
    </xf>
    <xf numFmtId="10" fontId="6" fillId="0" borderId="5" xfId="15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8" fontId="12" fillId="0" borderId="0" xfId="16" applyFont="1" applyAlignment="1">
      <alignment/>
    </xf>
    <xf numFmtId="0" fontId="15" fillId="0" borderId="0" xfId="0" applyFont="1" applyFill="1" applyBorder="1" applyAlignment="1">
      <alignment horizontal="right"/>
    </xf>
    <xf numFmtId="183" fontId="16" fillId="0" borderId="0" xfId="16" applyNumberFormat="1" applyFont="1" applyAlignment="1">
      <alignment/>
    </xf>
    <xf numFmtId="38" fontId="16" fillId="0" borderId="0" xfId="16" applyNumberFormat="1" applyFont="1" applyAlignment="1">
      <alignment/>
    </xf>
    <xf numFmtId="40" fontId="16" fillId="0" borderId="0" xfId="16" applyNumberFormat="1" applyFont="1" applyAlignment="1">
      <alignment/>
    </xf>
    <xf numFmtId="0" fontId="0" fillId="4" borderId="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7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5" borderId="3" xfId="0" applyFont="1" applyFill="1" applyBorder="1" applyAlignment="1">
      <alignment horizontal="right"/>
    </xf>
    <xf numFmtId="178" fontId="13" fillId="0" borderId="1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5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7" fillId="0" borderId="6" xfId="0" applyFont="1" applyBorder="1" applyAlignment="1">
      <alignment/>
    </xf>
    <xf numFmtId="178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6" borderId="0" xfId="0" applyFont="1" applyFill="1" applyAlignment="1">
      <alignment/>
    </xf>
    <xf numFmtId="176" fontId="3" fillId="0" borderId="1" xfId="15" applyNumberFormat="1" applyFont="1" applyBorder="1" applyAlignment="1">
      <alignment/>
    </xf>
    <xf numFmtId="0" fontId="2" fillId="2" borderId="2" xfId="0" applyFont="1" applyFill="1" applyBorder="1" applyAlignment="1">
      <alignment horizontal="right"/>
    </xf>
    <xf numFmtId="0" fontId="3" fillId="7" borderId="0" xfId="0" applyFont="1" applyFill="1" applyAlignment="1">
      <alignment/>
    </xf>
    <xf numFmtId="0" fontId="3" fillId="7" borderId="0" xfId="0" applyFont="1" applyFill="1" applyBorder="1" applyAlignment="1" quotePrefix="1">
      <alignment/>
    </xf>
    <xf numFmtId="10" fontId="3" fillId="7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right"/>
    </xf>
    <xf numFmtId="38" fontId="20" fillId="0" borderId="0" xfId="16" applyNumberFormat="1" applyFont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21" fillId="4" borderId="0" xfId="0" applyFont="1" applyFill="1" applyAlignment="1">
      <alignment horizontal="right"/>
    </xf>
    <xf numFmtId="0" fontId="3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right"/>
    </xf>
    <xf numFmtId="0" fontId="13" fillId="0" borderId="1" xfId="15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92"/>
  <sheetViews>
    <sheetView tabSelected="1"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5" bestFit="1" customWidth="1"/>
    <col min="4" max="4" width="11.625" style="5" bestFit="1" customWidth="1"/>
    <col min="5" max="5" width="8.125" style="0" bestFit="1" customWidth="1"/>
    <col min="6" max="6" width="5.125" style="0" bestFit="1" customWidth="1"/>
    <col min="7" max="7" width="5.875" style="0" customWidth="1"/>
    <col min="8" max="8" width="8.75390625" style="0" bestFit="1" customWidth="1"/>
    <col min="9" max="9" width="5.625" style="0" customWidth="1"/>
    <col min="10" max="10" width="8.75390625" style="0" bestFit="1" customWidth="1"/>
    <col min="11" max="11" width="6.75390625" style="0" bestFit="1" customWidth="1"/>
    <col min="12" max="12" width="7.00390625" style="0" customWidth="1"/>
    <col min="13" max="13" width="7.00390625" style="0" bestFit="1" customWidth="1"/>
    <col min="14" max="14" width="7.00390625" style="0" customWidth="1"/>
    <col min="15" max="15" width="7.875" style="0" bestFit="1" customWidth="1"/>
    <col min="16" max="16" width="7.125" style="0" bestFit="1" customWidth="1"/>
    <col min="17" max="17" width="7.25390625" style="37" bestFit="1" customWidth="1"/>
    <col min="18" max="18" width="9.625" style="0" bestFit="1" customWidth="1"/>
    <col min="19" max="19" width="4.50390625" style="45" bestFit="1" customWidth="1"/>
  </cols>
  <sheetData>
    <row r="1" spans="1:19" s="6" customFormat="1" ht="14.25">
      <c r="A1" s="6" t="s">
        <v>92</v>
      </c>
      <c r="C1" s="7"/>
      <c r="D1" s="7"/>
      <c r="H1" s="19" t="s">
        <v>333</v>
      </c>
      <c r="I1" s="19"/>
      <c r="J1" s="37"/>
      <c r="K1" s="37"/>
      <c r="Q1" s="47"/>
      <c r="S1" s="65"/>
    </row>
    <row r="2" spans="1:19" s="6" customFormat="1" ht="14.25">
      <c r="A2" s="6" t="s">
        <v>271</v>
      </c>
      <c r="C2" s="7"/>
      <c r="D2" s="7"/>
      <c r="E2" s="56" t="s">
        <v>126</v>
      </c>
      <c r="F2" s="56"/>
      <c r="G2" s="56"/>
      <c r="H2" s="56"/>
      <c r="I2" s="56"/>
      <c r="J2" s="37"/>
      <c r="Q2" s="37"/>
      <c r="S2" s="44"/>
    </row>
    <row r="3" spans="2:14" ht="13.5">
      <c r="B3" s="2"/>
      <c r="E3" t="s">
        <v>83</v>
      </c>
      <c r="N3" s="37"/>
    </row>
    <row r="4" spans="1:15" ht="13.5">
      <c r="A4" s="36">
        <v>366</v>
      </c>
      <c r="B4" s="20" t="s">
        <v>327</v>
      </c>
      <c r="C4" s="21"/>
      <c r="D4" s="22">
        <f>A4/366</f>
        <v>1</v>
      </c>
      <c r="E4" s="39" t="s">
        <v>306</v>
      </c>
      <c r="F4" s="40"/>
      <c r="G4" s="40"/>
      <c r="H4" s="40"/>
      <c r="I4" s="40"/>
      <c r="J4" s="41"/>
      <c r="K4" s="38"/>
      <c r="L4" s="38"/>
      <c r="M4" s="38"/>
      <c r="N4" s="38"/>
      <c r="O4" s="38"/>
    </row>
    <row r="5" spans="1:19" ht="13.5">
      <c r="A5" s="66" t="s">
        <v>332</v>
      </c>
      <c r="B5" s="29">
        <f>IF(OR(A5="APR",A5="JUN",A5="SEP",A5="NOV"),30,IF(A5="FEB",29,31))</f>
        <v>31</v>
      </c>
      <c r="C5" s="30" t="s">
        <v>98</v>
      </c>
      <c r="E5" s="37"/>
      <c r="F5" s="37"/>
      <c r="G5" s="37"/>
      <c r="H5" s="37"/>
      <c r="I5" s="37"/>
      <c r="J5" s="38"/>
      <c r="Q5" s="47"/>
      <c r="S5" s="64"/>
    </row>
    <row r="6" spans="1:19" s="4" customFormat="1" ht="11.25">
      <c r="A6" s="25" t="s">
        <v>0</v>
      </c>
      <c r="B6" s="15" t="s">
        <v>96</v>
      </c>
      <c r="C6" s="14" t="s">
        <v>1</v>
      </c>
      <c r="D6" s="14" t="s">
        <v>2</v>
      </c>
      <c r="E6" s="13" t="s">
        <v>105</v>
      </c>
      <c r="F6" s="13" t="s">
        <v>106</v>
      </c>
      <c r="G6" s="15" t="s">
        <v>91</v>
      </c>
      <c r="H6" s="13" t="s">
        <v>88</v>
      </c>
      <c r="I6" s="13" t="s">
        <v>89</v>
      </c>
      <c r="J6" s="13" t="s">
        <v>3</v>
      </c>
      <c r="K6" s="13" t="s">
        <v>4</v>
      </c>
      <c r="L6" s="13" t="s">
        <v>97</v>
      </c>
      <c r="M6" s="13" t="s">
        <v>90</v>
      </c>
      <c r="N6" s="13" t="s">
        <v>95</v>
      </c>
      <c r="O6" s="13" t="s">
        <v>94</v>
      </c>
      <c r="P6" s="13" t="s">
        <v>93</v>
      </c>
      <c r="Q6" s="58" t="s">
        <v>127</v>
      </c>
      <c r="R6" s="46" t="s">
        <v>115</v>
      </c>
      <c r="S6" s="67" t="s">
        <v>114</v>
      </c>
    </row>
    <row r="7" spans="1:19" s="3" customFormat="1" ht="10.5">
      <c r="A7" s="26"/>
      <c r="B7" s="16"/>
      <c r="C7" s="17"/>
      <c r="D7" s="17"/>
      <c r="E7" s="16" t="s">
        <v>85</v>
      </c>
      <c r="F7" s="16" t="s">
        <v>86</v>
      </c>
      <c r="G7" s="18"/>
      <c r="H7" s="16" t="s">
        <v>85</v>
      </c>
      <c r="I7" s="16" t="s">
        <v>86</v>
      </c>
      <c r="J7" s="16" t="s">
        <v>85</v>
      </c>
      <c r="K7" s="16" t="s">
        <v>87</v>
      </c>
      <c r="L7" s="16" t="s">
        <v>85</v>
      </c>
      <c r="M7" s="16" t="s">
        <v>85</v>
      </c>
      <c r="N7" s="16" t="s">
        <v>85</v>
      </c>
      <c r="O7" s="16" t="s">
        <v>85</v>
      </c>
      <c r="P7" s="16" t="s">
        <v>84</v>
      </c>
      <c r="Q7" s="16" t="s">
        <v>128</v>
      </c>
      <c r="R7" s="42"/>
      <c r="S7" s="68"/>
    </row>
    <row r="8" spans="1:19" ht="13.5">
      <c r="A8" s="27"/>
      <c r="B8" s="11">
        <v>48</v>
      </c>
      <c r="C8" s="9" t="s">
        <v>26</v>
      </c>
      <c r="D8" s="24" t="s">
        <v>280</v>
      </c>
      <c r="E8" s="10">
        <v>78</v>
      </c>
      <c r="F8" s="8">
        <v>0</v>
      </c>
      <c r="G8" s="11">
        <f>RANK(H8,H$8:H$128)</f>
        <v>43</v>
      </c>
      <c r="H8" s="10">
        <v>1181</v>
      </c>
      <c r="I8" s="8">
        <v>129</v>
      </c>
      <c r="J8" s="8">
        <v>1200</v>
      </c>
      <c r="K8" s="12">
        <v>98.42</v>
      </c>
      <c r="L8" s="12" t="e">
        <f>IF((E8=0),0,E8/F8)</f>
        <v>#DIV/0!</v>
      </c>
      <c r="M8" s="12">
        <f>IF((H8=0),0,H8/I8)</f>
        <v>9.155038759689923</v>
      </c>
      <c r="N8" s="10">
        <f>E8-J8/365*$B$5</f>
        <v>-23.91780821917807</v>
      </c>
      <c r="O8" s="10">
        <f>H8-J8*$D$4</f>
        <v>-19</v>
      </c>
      <c r="P8" s="10">
        <f>H8/$D$4</f>
        <v>1181</v>
      </c>
      <c r="Q8" s="57">
        <f>P8/J8</f>
        <v>0.9841666666666666</v>
      </c>
      <c r="R8" s="43" t="s">
        <v>203</v>
      </c>
      <c r="S8" s="69">
        <v>42</v>
      </c>
    </row>
    <row r="9" spans="1:19" ht="13.5">
      <c r="A9" s="27"/>
      <c r="B9" s="11">
        <v>1</v>
      </c>
      <c r="C9" s="9" t="s">
        <v>158</v>
      </c>
      <c r="D9" s="24" t="s">
        <v>159</v>
      </c>
      <c r="E9" s="10">
        <v>418</v>
      </c>
      <c r="F9" s="8">
        <v>28</v>
      </c>
      <c r="G9" s="11">
        <f>RANK(H9,H$8:H$128)</f>
        <v>1</v>
      </c>
      <c r="H9" s="10">
        <v>4995</v>
      </c>
      <c r="I9" s="8">
        <v>331</v>
      </c>
      <c r="J9" s="8">
        <v>4500</v>
      </c>
      <c r="K9" s="12">
        <v>111</v>
      </c>
      <c r="L9" s="12">
        <f>IF((E9=0),0,E9/F9)</f>
        <v>14.928571428571429</v>
      </c>
      <c r="M9" s="12">
        <f>IF((H9=0),0,H9/I9)</f>
        <v>15.090634441087614</v>
      </c>
      <c r="N9" s="10">
        <f>E9-J9/365*$B$5</f>
        <v>35.8082191780822</v>
      </c>
      <c r="O9" s="10">
        <f>H9-J9*$D$4</f>
        <v>495</v>
      </c>
      <c r="P9" s="10">
        <f>H9/$D$4</f>
        <v>4995</v>
      </c>
      <c r="Q9" s="57">
        <f>P9/J9</f>
        <v>1.11</v>
      </c>
      <c r="R9" s="43" t="s">
        <v>180</v>
      </c>
      <c r="S9" s="69">
        <v>29</v>
      </c>
    </row>
    <row r="10" spans="1:19" ht="13.5">
      <c r="A10" s="27"/>
      <c r="B10" s="11">
        <v>2</v>
      </c>
      <c r="C10" s="9" t="s">
        <v>47</v>
      </c>
      <c r="D10" s="24" t="s">
        <v>11</v>
      </c>
      <c r="E10" s="10">
        <v>386.7</v>
      </c>
      <c r="F10" s="8">
        <v>31</v>
      </c>
      <c r="G10" s="11">
        <f>RANK(H10,H$8:H$128)</f>
        <v>2</v>
      </c>
      <c r="H10" s="10">
        <v>4671.8</v>
      </c>
      <c r="I10" s="8">
        <v>366</v>
      </c>
      <c r="J10" s="8">
        <v>4600</v>
      </c>
      <c r="K10" s="12">
        <v>101.56</v>
      </c>
      <c r="L10" s="12">
        <f>IF((E10=0),0,E10/F10)</f>
        <v>12.474193548387097</v>
      </c>
      <c r="M10" s="12">
        <f>IF((H10=0),0,H10/I10)</f>
        <v>12.76448087431694</v>
      </c>
      <c r="N10" s="10">
        <f>E10-J10/365*$B$5</f>
        <v>-3.984931506849364</v>
      </c>
      <c r="O10" s="10">
        <f>H10-J10*$D$4</f>
        <v>71.80000000000018</v>
      </c>
      <c r="P10" s="10">
        <f>H10/$D$4</f>
        <v>4671.8</v>
      </c>
      <c r="Q10" s="57">
        <f>P10/J10</f>
        <v>1.015608695652174</v>
      </c>
      <c r="R10" s="43" t="s">
        <v>184</v>
      </c>
      <c r="S10" s="69">
        <v>43</v>
      </c>
    </row>
    <row r="11" spans="1:19" ht="13.5">
      <c r="A11" s="27"/>
      <c r="B11" s="11">
        <v>3</v>
      </c>
      <c r="C11" s="9" t="s">
        <v>8</v>
      </c>
      <c r="D11" s="24" t="s">
        <v>101</v>
      </c>
      <c r="E11" s="10">
        <v>381</v>
      </c>
      <c r="F11" s="8">
        <v>30</v>
      </c>
      <c r="G11" s="11">
        <f>RANK(H11,H$8:H$128)</f>
        <v>3</v>
      </c>
      <c r="H11" s="10">
        <v>4507</v>
      </c>
      <c r="I11" s="8">
        <v>344</v>
      </c>
      <c r="J11" s="8">
        <v>5000</v>
      </c>
      <c r="K11" s="12">
        <v>90.14</v>
      </c>
      <c r="L11" s="12">
        <f>IF((E11=0),0,E11/F11)</f>
        <v>12.7</v>
      </c>
      <c r="M11" s="12">
        <f>IF((H11=0),0,H11/I11)</f>
        <v>13.101744186046512</v>
      </c>
      <c r="N11" s="10">
        <f>E11-J11/365*$B$5</f>
        <v>-43.657534246575324</v>
      </c>
      <c r="O11" s="10">
        <f>H11-J11*$D$4</f>
        <v>-493</v>
      </c>
      <c r="P11" s="10">
        <f>H11/$D$4</f>
        <v>4507</v>
      </c>
      <c r="Q11" s="57">
        <f>P11/J11</f>
        <v>0.9014</v>
      </c>
      <c r="R11" s="43" t="s">
        <v>181</v>
      </c>
      <c r="S11" s="69">
        <v>31</v>
      </c>
    </row>
    <row r="12" spans="1:19" ht="13.5">
      <c r="A12" s="27"/>
      <c r="B12" s="11">
        <v>4</v>
      </c>
      <c r="C12" s="9" t="s">
        <v>161</v>
      </c>
      <c r="D12" s="24" t="s">
        <v>273</v>
      </c>
      <c r="E12" s="10">
        <v>355.4</v>
      </c>
      <c r="F12" s="8">
        <v>29</v>
      </c>
      <c r="G12" s="11">
        <f>RANK(H12,H$8:H$128)</f>
        <v>5</v>
      </c>
      <c r="H12" s="10">
        <v>4125.9</v>
      </c>
      <c r="I12" s="8">
        <v>318</v>
      </c>
      <c r="J12" s="8">
        <v>3500</v>
      </c>
      <c r="K12" s="12">
        <v>117.88</v>
      </c>
      <c r="L12" s="12">
        <f>IF((E12=0),0,E12/F12)</f>
        <v>12.255172413793103</v>
      </c>
      <c r="M12" s="12">
        <f>IF((H12=0),0,H12/I12)</f>
        <v>12.97452830188679</v>
      </c>
      <c r="N12" s="10">
        <f>E12-J12/365*$B$5</f>
        <v>58.13972602739727</v>
      </c>
      <c r="O12" s="10">
        <f>H12-J12*$D$4</f>
        <v>625.8999999999996</v>
      </c>
      <c r="P12" s="10">
        <f>H12/$D$4</f>
        <v>4125.9</v>
      </c>
      <c r="Q12" s="57">
        <f>P12/J12</f>
        <v>1.1788285714285713</v>
      </c>
      <c r="R12" s="43" t="s">
        <v>182</v>
      </c>
      <c r="S12" s="69">
        <v>26</v>
      </c>
    </row>
    <row r="13" spans="1:19" ht="13.5">
      <c r="A13" s="27"/>
      <c r="B13" s="11">
        <v>5</v>
      </c>
      <c r="C13" s="9" t="s">
        <v>28</v>
      </c>
      <c r="D13" s="24" t="s">
        <v>10</v>
      </c>
      <c r="E13" s="10">
        <v>280</v>
      </c>
      <c r="F13" s="8">
        <v>24</v>
      </c>
      <c r="G13" s="11">
        <f>RANK(H13,H$8:H$128)</f>
        <v>6</v>
      </c>
      <c r="H13" s="10">
        <v>3603.9</v>
      </c>
      <c r="I13" s="8">
        <v>282</v>
      </c>
      <c r="J13" s="8">
        <v>4000</v>
      </c>
      <c r="K13" s="12">
        <v>90.1</v>
      </c>
      <c r="L13" s="12">
        <f>IF((E13=0),0,E13/F13)</f>
        <v>11.666666666666666</v>
      </c>
      <c r="M13" s="12">
        <f>IF((H13=0),0,H13/I13)</f>
        <v>12.779787234042553</v>
      </c>
      <c r="N13" s="10">
        <f>E13-J13/365*$B$5</f>
        <v>-59.72602739726028</v>
      </c>
      <c r="O13" s="10">
        <f>H13-J13*$D$4</f>
        <v>-396.0999999999999</v>
      </c>
      <c r="P13" s="10">
        <f>H13/$D$4</f>
        <v>3603.9</v>
      </c>
      <c r="Q13" s="57">
        <f>P13/J13</f>
        <v>0.900975</v>
      </c>
      <c r="R13" s="43" t="s">
        <v>179</v>
      </c>
      <c r="S13" s="69">
        <v>25</v>
      </c>
    </row>
    <row r="14" spans="1:19" ht="13.5">
      <c r="A14" s="27"/>
      <c r="B14" s="11">
        <v>6</v>
      </c>
      <c r="C14" s="9" t="s">
        <v>160</v>
      </c>
      <c r="D14" s="24" t="s">
        <v>155</v>
      </c>
      <c r="E14" s="10">
        <v>272.2</v>
      </c>
      <c r="F14" s="8">
        <v>26</v>
      </c>
      <c r="G14" s="11">
        <f>RANK(H14,H$8:H$128)</f>
        <v>8</v>
      </c>
      <c r="H14" s="10">
        <v>3006.2</v>
      </c>
      <c r="I14" s="8">
        <v>260</v>
      </c>
      <c r="J14" s="8">
        <v>4000</v>
      </c>
      <c r="K14" s="12">
        <v>75.16</v>
      </c>
      <c r="L14" s="12">
        <f>IF((E14=0),0,E14/F14)</f>
        <v>10.46923076923077</v>
      </c>
      <c r="M14" s="12">
        <f>IF((H14=0),0,H14/I14)</f>
        <v>11.56230769230769</v>
      </c>
      <c r="N14" s="10">
        <f>E14-J14/365*$B$5</f>
        <v>-67.5260273972603</v>
      </c>
      <c r="O14" s="10">
        <f>H14-J14*$D$4</f>
        <v>-993.8000000000002</v>
      </c>
      <c r="P14" s="10">
        <f>H14/$D$4</f>
        <v>3006.2</v>
      </c>
      <c r="Q14" s="57">
        <f>P14/J14</f>
        <v>0.7515499999999999</v>
      </c>
      <c r="R14" s="43" t="s">
        <v>183</v>
      </c>
      <c r="S14" s="69">
        <v>28</v>
      </c>
    </row>
    <row r="15" spans="1:19" ht="13.5">
      <c r="A15" s="27"/>
      <c r="B15" s="11">
        <v>7</v>
      </c>
      <c r="C15" s="9" t="s">
        <v>12</v>
      </c>
      <c r="D15" s="24" t="s">
        <v>13</v>
      </c>
      <c r="E15" s="10">
        <v>249</v>
      </c>
      <c r="F15" s="8">
        <v>22</v>
      </c>
      <c r="G15" s="11">
        <f>RANK(H15,H$8:H$128)</f>
        <v>17</v>
      </c>
      <c r="H15" s="10">
        <v>2249</v>
      </c>
      <c r="I15" s="8">
        <v>190</v>
      </c>
      <c r="J15" s="8">
        <v>2500</v>
      </c>
      <c r="K15" s="12">
        <v>89.96</v>
      </c>
      <c r="L15" s="12">
        <f>IF((E15=0),0,E15/F15)</f>
        <v>11.318181818181818</v>
      </c>
      <c r="M15" s="12">
        <f>IF((H15=0),0,H15/I15)</f>
        <v>11.836842105263157</v>
      </c>
      <c r="N15" s="10">
        <f>E15-J15/365*$B$5</f>
        <v>36.67123287671234</v>
      </c>
      <c r="O15" s="10">
        <f>H15-J15*$D$4</f>
        <v>-251</v>
      </c>
      <c r="P15" s="10">
        <f>H15/$D$4</f>
        <v>2249</v>
      </c>
      <c r="Q15" s="57">
        <f>P15/J15</f>
        <v>0.8996</v>
      </c>
      <c r="R15" s="43" t="s">
        <v>212</v>
      </c>
      <c r="S15" s="69">
        <v>49</v>
      </c>
    </row>
    <row r="16" spans="1:19" ht="13.5">
      <c r="A16" s="27"/>
      <c r="B16" s="11">
        <v>8</v>
      </c>
      <c r="C16" s="9" t="s">
        <v>274</v>
      </c>
      <c r="D16" s="24" t="s">
        <v>11</v>
      </c>
      <c r="E16" s="10">
        <v>243</v>
      </c>
      <c r="F16" s="8">
        <v>25</v>
      </c>
      <c r="G16" s="11">
        <f>RANK(H16,H$8:H$128)</f>
        <v>9</v>
      </c>
      <c r="H16" s="10">
        <v>2697</v>
      </c>
      <c r="I16" s="8">
        <v>260</v>
      </c>
      <c r="J16" s="8">
        <v>3000</v>
      </c>
      <c r="K16" s="12">
        <v>89.9</v>
      </c>
      <c r="L16" s="12">
        <f>IF((E16=0),0,E16/F16)</f>
        <v>9.72</v>
      </c>
      <c r="M16" s="12">
        <f>IF((H16=0),0,H16/I16)</f>
        <v>10.373076923076923</v>
      </c>
      <c r="N16" s="10">
        <f>E16-J16/365*$B$5</f>
        <v>-11.79452054794524</v>
      </c>
      <c r="O16" s="10">
        <f>H16-J16*$D$4</f>
        <v>-303</v>
      </c>
      <c r="P16" s="10">
        <f>H16/$D$4</f>
        <v>2697</v>
      </c>
      <c r="Q16" s="57">
        <f>P16/J16</f>
        <v>0.899</v>
      </c>
      <c r="R16" s="43" t="s">
        <v>189</v>
      </c>
      <c r="S16" s="69">
        <v>26</v>
      </c>
    </row>
    <row r="17" spans="1:19" ht="13.5">
      <c r="A17" s="27"/>
      <c r="B17" s="11">
        <v>9</v>
      </c>
      <c r="C17" s="9" t="s">
        <v>46</v>
      </c>
      <c r="D17" s="24" t="s">
        <v>31</v>
      </c>
      <c r="E17" s="10">
        <v>242</v>
      </c>
      <c r="F17" s="8">
        <v>26</v>
      </c>
      <c r="G17" s="11">
        <f>RANK(H17,H$8:H$128)</f>
        <v>16</v>
      </c>
      <c r="H17" s="10">
        <v>2319.5</v>
      </c>
      <c r="I17" s="8">
        <v>264</v>
      </c>
      <c r="J17" s="8">
        <v>2400</v>
      </c>
      <c r="K17" s="12">
        <v>96.65</v>
      </c>
      <c r="L17" s="12">
        <f>IF((E17=0),0,E17/F17)</f>
        <v>9.307692307692308</v>
      </c>
      <c r="M17" s="12">
        <f>IF((H17=0),0,H17/I17)</f>
        <v>8.785984848484848</v>
      </c>
      <c r="N17" s="10">
        <f>E17-J17/365*$B$5</f>
        <v>38.16438356164386</v>
      </c>
      <c r="O17" s="10">
        <f>H17-J17*$D$4</f>
        <v>-80.5</v>
      </c>
      <c r="P17" s="10">
        <f>H17/$D$4</f>
        <v>2319.5</v>
      </c>
      <c r="Q17" s="57">
        <f>P17/J17</f>
        <v>0.9664583333333333</v>
      </c>
      <c r="R17" s="43" t="s">
        <v>108</v>
      </c>
      <c r="S17" s="69">
        <v>37</v>
      </c>
    </row>
    <row r="18" spans="1:19" ht="13.5">
      <c r="A18" s="27" t="s">
        <v>82</v>
      </c>
      <c r="B18" s="11">
        <v>10</v>
      </c>
      <c r="C18" s="9" t="s">
        <v>41</v>
      </c>
      <c r="D18" s="24" t="s">
        <v>11</v>
      </c>
      <c r="E18" s="10">
        <v>237.5</v>
      </c>
      <c r="F18" s="8">
        <v>23</v>
      </c>
      <c r="G18" s="11">
        <f>RANK(H18,H$8:H$128)</f>
        <v>7</v>
      </c>
      <c r="H18" s="10">
        <v>3216.8</v>
      </c>
      <c r="I18" s="8">
        <v>277</v>
      </c>
      <c r="J18" s="8">
        <v>3000</v>
      </c>
      <c r="K18" s="12">
        <v>107.23</v>
      </c>
      <c r="L18" s="12">
        <f>IF((E18=0),0,E18/F18)</f>
        <v>10.326086956521738</v>
      </c>
      <c r="M18" s="12">
        <f>IF((H18=0),0,H18/I18)</f>
        <v>11.612996389891697</v>
      </c>
      <c r="N18" s="10">
        <f>E18-J18/365*$B$5</f>
        <v>-17.29452054794524</v>
      </c>
      <c r="O18" s="10">
        <f>H18-J18*$D$4</f>
        <v>216.80000000000018</v>
      </c>
      <c r="P18" s="10">
        <f>H18/$D$4</f>
        <v>3216.8</v>
      </c>
      <c r="Q18" s="57">
        <f>P18/J18</f>
        <v>1.0722666666666667</v>
      </c>
      <c r="R18" s="43" t="s">
        <v>107</v>
      </c>
      <c r="S18" s="69">
        <v>34</v>
      </c>
    </row>
    <row r="19" spans="1:19" ht="13.5">
      <c r="A19" s="27"/>
      <c r="B19" s="11">
        <v>11</v>
      </c>
      <c r="C19" s="9" t="s">
        <v>272</v>
      </c>
      <c r="D19" s="24" t="s">
        <v>140</v>
      </c>
      <c r="E19" s="10">
        <v>237</v>
      </c>
      <c r="F19" s="8">
        <v>24</v>
      </c>
      <c r="G19" s="11">
        <f>RANK(H19,H$8:H$128)</f>
        <v>4</v>
      </c>
      <c r="H19" s="10">
        <v>4218.4</v>
      </c>
      <c r="I19" s="8">
        <v>323</v>
      </c>
      <c r="J19" s="8">
        <v>4500</v>
      </c>
      <c r="K19" s="12">
        <v>93.74</v>
      </c>
      <c r="L19" s="12">
        <f>IF((E19=0),0,E19/F19)</f>
        <v>9.875</v>
      </c>
      <c r="M19" s="12">
        <f>IF((H19=0),0,H19/I19)</f>
        <v>13.060061919504642</v>
      </c>
      <c r="N19" s="10">
        <f>E19-J19/365*$B$5</f>
        <v>-145.1917808219178</v>
      </c>
      <c r="O19" s="10">
        <f>H19-J19*$D$4</f>
        <v>-281.60000000000036</v>
      </c>
      <c r="P19" s="10">
        <f>H19/$D$4</f>
        <v>4218.4</v>
      </c>
      <c r="Q19" s="57">
        <f>P19/J19</f>
        <v>0.9374222222222222</v>
      </c>
      <c r="R19" s="43" t="s">
        <v>187</v>
      </c>
      <c r="S19" s="69">
        <v>33</v>
      </c>
    </row>
    <row r="20" spans="1:19" ht="13.5">
      <c r="A20" s="27" t="s">
        <v>82</v>
      </c>
      <c r="B20" s="11">
        <v>12</v>
      </c>
      <c r="C20" s="9" t="s">
        <v>147</v>
      </c>
      <c r="D20" s="24" t="s">
        <v>275</v>
      </c>
      <c r="E20" s="10">
        <v>228</v>
      </c>
      <c r="F20" s="8">
        <v>25</v>
      </c>
      <c r="G20" s="11">
        <f>RANK(H20,H$8:H$128)</f>
        <v>10</v>
      </c>
      <c r="H20" s="10">
        <v>2680</v>
      </c>
      <c r="I20" s="8">
        <v>290</v>
      </c>
      <c r="J20" s="8">
        <v>2500</v>
      </c>
      <c r="K20" s="12">
        <v>107.2</v>
      </c>
      <c r="L20" s="12">
        <f>IF((E20=0),0,E20/F20)</f>
        <v>9.12</v>
      </c>
      <c r="M20" s="12">
        <f>IF((H20=0),0,H20/I20)</f>
        <v>9.241379310344827</v>
      </c>
      <c r="N20" s="10">
        <f>E20-J20/365*$B$5</f>
        <v>15.671232876712338</v>
      </c>
      <c r="O20" s="10">
        <f>H20-J20*$D$4</f>
        <v>180</v>
      </c>
      <c r="P20" s="10">
        <f>H20/$D$4</f>
        <v>2680</v>
      </c>
      <c r="Q20" s="57">
        <f>P20/J20</f>
        <v>1.072</v>
      </c>
      <c r="R20" s="43" t="s">
        <v>191</v>
      </c>
      <c r="S20" s="69">
        <v>25</v>
      </c>
    </row>
    <row r="21" spans="1:19" ht="13.5">
      <c r="A21" s="27" t="s">
        <v>82</v>
      </c>
      <c r="B21" s="11">
        <v>13</v>
      </c>
      <c r="C21" s="9" t="s">
        <v>24</v>
      </c>
      <c r="D21" s="24" t="s">
        <v>11</v>
      </c>
      <c r="E21" s="10">
        <v>210</v>
      </c>
      <c r="F21" s="8">
        <v>20</v>
      </c>
      <c r="G21" s="11">
        <f>RANK(H21,H$8:H$128)</f>
        <v>24</v>
      </c>
      <c r="H21" s="10">
        <v>1724.8</v>
      </c>
      <c r="I21" s="8">
        <v>155</v>
      </c>
      <c r="J21" s="8">
        <v>1750</v>
      </c>
      <c r="K21" s="12">
        <v>98.56</v>
      </c>
      <c r="L21" s="12">
        <f>IF((E21=0),0,E21/F21)</f>
        <v>10.5</v>
      </c>
      <c r="M21" s="12">
        <f>IF((H21=0),0,H21/I21)</f>
        <v>11.12774193548387</v>
      </c>
      <c r="N21" s="10">
        <f>E21-J21/365*$B$5</f>
        <v>61.36986301369865</v>
      </c>
      <c r="O21" s="10">
        <f>H21-J21*$D$4</f>
        <v>-25.200000000000045</v>
      </c>
      <c r="P21" s="10">
        <f>H21/$D$4</f>
        <v>1724.8</v>
      </c>
      <c r="Q21" s="57">
        <f>P21/J21</f>
        <v>0.9855999999999999</v>
      </c>
      <c r="R21" s="43" t="s">
        <v>196</v>
      </c>
      <c r="S21" s="69">
        <v>42</v>
      </c>
    </row>
    <row r="22" spans="1:19" ht="13.5">
      <c r="A22" s="27"/>
      <c r="B22" s="11">
        <v>14</v>
      </c>
      <c r="C22" s="9" t="s">
        <v>286</v>
      </c>
      <c r="D22" s="24" t="s">
        <v>11</v>
      </c>
      <c r="E22" s="10">
        <v>206</v>
      </c>
      <c r="F22" s="8">
        <v>18</v>
      </c>
      <c r="G22" s="11">
        <f>RANK(H22,H$8:H$128)</f>
        <v>22</v>
      </c>
      <c r="H22" s="10">
        <v>1919.8</v>
      </c>
      <c r="I22" s="8">
        <v>219</v>
      </c>
      <c r="J22" s="8">
        <v>1500</v>
      </c>
      <c r="K22" s="12">
        <v>127.99</v>
      </c>
      <c r="L22" s="12">
        <f>IF((E22=0),0,E22/F22)</f>
        <v>11.444444444444445</v>
      </c>
      <c r="M22" s="12">
        <f>IF((H22=0),0,H22/I22)</f>
        <v>8.7662100456621</v>
      </c>
      <c r="N22" s="10">
        <f>E22-J22/365*$B$5</f>
        <v>78.60273972602738</v>
      </c>
      <c r="O22" s="10">
        <f>H22-J22*$D$4</f>
        <v>419.79999999999995</v>
      </c>
      <c r="P22" s="10">
        <f>H22/$D$4</f>
        <v>1919.8</v>
      </c>
      <c r="Q22" s="57">
        <f>P22/J22</f>
        <v>1.2798666666666667</v>
      </c>
      <c r="R22" s="43" t="s">
        <v>298</v>
      </c>
      <c r="S22" s="69">
        <v>31</v>
      </c>
    </row>
    <row r="23" spans="1:19" ht="13.5">
      <c r="A23" s="27"/>
      <c r="B23" s="11">
        <v>15</v>
      </c>
      <c r="C23" s="9" t="s">
        <v>164</v>
      </c>
      <c r="D23" s="24" t="s">
        <v>11</v>
      </c>
      <c r="E23" s="10">
        <v>205.4</v>
      </c>
      <c r="F23" s="8">
        <v>15</v>
      </c>
      <c r="G23" s="11">
        <f>RANK(H23,H$8:H$128)</f>
        <v>11</v>
      </c>
      <c r="H23" s="10">
        <v>2540.8</v>
      </c>
      <c r="I23" s="8">
        <v>167</v>
      </c>
      <c r="J23" s="8">
        <v>2500</v>
      </c>
      <c r="K23" s="12">
        <v>101.63</v>
      </c>
      <c r="L23" s="12">
        <f>IF((E23=0),0,E23/F23)</f>
        <v>13.693333333333333</v>
      </c>
      <c r="M23" s="12">
        <f>IF((H23=0),0,H23/I23)</f>
        <v>15.21437125748503</v>
      </c>
      <c r="N23" s="10">
        <f>E23-J23/365*$B$5</f>
        <v>-6.928767123287656</v>
      </c>
      <c r="O23" s="10">
        <f>H23-J23*$D$4</f>
        <v>40.80000000000018</v>
      </c>
      <c r="P23" s="10">
        <f>H23/$D$4</f>
        <v>2540.8</v>
      </c>
      <c r="Q23" s="57">
        <f>P23/J23</f>
        <v>1.0163200000000001</v>
      </c>
      <c r="R23" s="43" t="s">
        <v>259</v>
      </c>
      <c r="S23" s="69">
        <v>38</v>
      </c>
    </row>
    <row r="24" spans="1:19" ht="13.5">
      <c r="A24" s="27"/>
      <c r="B24" s="11">
        <v>16</v>
      </c>
      <c r="C24" s="9" t="s">
        <v>18</v>
      </c>
      <c r="D24" s="24" t="s">
        <v>19</v>
      </c>
      <c r="E24" s="10">
        <v>197</v>
      </c>
      <c r="F24" s="8">
        <v>20</v>
      </c>
      <c r="G24" s="11">
        <f>RANK(H24,H$8:H$128)</f>
        <v>13</v>
      </c>
      <c r="H24" s="10">
        <v>2417.3</v>
      </c>
      <c r="I24" s="8">
        <v>243</v>
      </c>
      <c r="J24" s="8">
        <v>2400</v>
      </c>
      <c r="K24" s="12">
        <v>100.72</v>
      </c>
      <c r="L24" s="12">
        <f>IF((E24=0),0,E24/F24)</f>
        <v>9.85</v>
      </c>
      <c r="M24" s="12">
        <f>IF((H24=0),0,H24/I24)</f>
        <v>9.947736625514404</v>
      </c>
      <c r="N24" s="10">
        <f>E24-J24/365*$B$5</f>
        <v>-6.835616438356141</v>
      </c>
      <c r="O24" s="10">
        <f>H24-J24*$D$4</f>
        <v>17.300000000000182</v>
      </c>
      <c r="P24" s="10">
        <f>H24/$D$4</f>
        <v>2417.3</v>
      </c>
      <c r="Q24" s="57">
        <f>P24/J24</f>
        <v>1.0072083333333335</v>
      </c>
      <c r="R24" s="43" t="s">
        <v>206</v>
      </c>
      <c r="S24" s="69">
        <v>52</v>
      </c>
    </row>
    <row r="25" spans="1:19" ht="13.5">
      <c r="A25" s="27"/>
      <c r="B25" s="11">
        <v>17</v>
      </c>
      <c r="C25" s="9" t="s">
        <v>37</v>
      </c>
      <c r="D25" s="24" t="s">
        <v>11</v>
      </c>
      <c r="E25" s="10">
        <v>196.1</v>
      </c>
      <c r="F25" s="8">
        <v>24</v>
      </c>
      <c r="G25" s="11">
        <f>RANK(H25,H$8:H$128)</f>
        <v>36</v>
      </c>
      <c r="H25" s="10">
        <v>1398.4</v>
      </c>
      <c r="I25" s="8">
        <v>183</v>
      </c>
      <c r="J25" s="8">
        <v>2000</v>
      </c>
      <c r="K25" s="12">
        <v>69.92</v>
      </c>
      <c r="L25" s="12">
        <f>IF((E25=0),0,E25/F25)</f>
        <v>8.170833333333333</v>
      </c>
      <c r="M25" s="12">
        <f>IF((H25=0),0,H25/I25)</f>
        <v>7.641530054644809</v>
      </c>
      <c r="N25" s="10">
        <f>E25-J25/365*$B$5</f>
        <v>26.236986301369853</v>
      </c>
      <c r="O25" s="10">
        <f>H25-J25*$D$4</f>
        <v>-601.5999999999999</v>
      </c>
      <c r="P25" s="10">
        <f>H25/$D$4</f>
        <v>1398.4</v>
      </c>
      <c r="Q25" s="57">
        <f>P25/J25</f>
        <v>0.6992</v>
      </c>
      <c r="R25" s="43" t="s">
        <v>199</v>
      </c>
      <c r="S25" s="69">
        <v>47</v>
      </c>
    </row>
    <row r="26" spans="1:19" ht="13.5">
      <c r="A26" s="27" t="s">
        <v>82</v>
      </c>
      <c r="B26" s="11">
        <v>18</v>
      </c>
      <c r="C26" s="9" t="s">
        <v>45</v>
      </c>
      <c r="D26" s="24" t="s">
        <v>10</v>
      </c>
      <c r="E26" s="10">
        <v>195.2</v>
      </c>
      <c r="F26" s="8">
        <v>22</v>
      </c>
      <c r="G26" s="11">
        <f>RANK(H26,H$8:H$128)</f>
        <v>35</v>
      </c>
      <c r="H26" s="10">
        <v>1410.2</v>
      </c>
      <c r="I26" s="8">
        <v>205</v>
      </c>
      <c r="J26" s="8">
        <v>1000</v>
      </c>
      <c r="K26" s="12">
        <v>141.02</v>
      </c>
      <c r="L26" s="12">
        <f>IF((E26=0),0,E26/F26)</f>
        <v>8.872727272727273</v>
      </c>
      <c r="M26" s="12">
        <f>IF((H26=0),0,H26/I26)</f>
        <v>6.879024390243902</v>
      </c>
      <c r="N26" s="10">
        <f>E26-J26/365*$B$5</f>
        <v>110.26849315068492</v>
      </c>
      <c r="O26" s="10">
        <f>H26-J26*$D$4</f>
        <v>410.20000000000005</v>
      </c>
      <c r="P26" s="10">
        <f>H26/$D$4</f>
        <v>1410.2</v>
      </c>
      <c r="Q26" s="57">
        <f>P26/J26</f>
        <v>1.4102000000000001</v>
      </c>
      <c r="R26" s="43" t="s">
        <v>109</v>
      </c>
      <c r="S26" s="69">
        <v>51</v>
      </c>
    </row>
    <row r="27" spans="1:19" ht="13.5">
      <c r="A27" s="27"/>
      <c r="B27" s="11">
        <v>19</v>
      </c>
      <c r="C27" s="9" t="s">
        <v>27</v>
      </c>
      <c r="D27" s="24" t="s">
        <v>11</v>
      </c>
      <c r="E27" s="10">
        <v>195</v>
      </c>
      <c r="F27" s="8">
        <v>12</v>
      </c>
      <c r="G27" s="11">
        <f>RANK(H27,H$8:H$128)</f>
        <v>45</v>
      </c>
      <c r="H27" s="10">
        <v>1129</v>
      </c>
      <c r="I27" s="8">
        <v>80</v>
      </c>
      <c r="J27" s="8">
        <v>1200</v>
      </c>
      <c r="K27" s="12">
        <v>94.08</v>
      </c>
      <c r="L27" s="12">
        <f>IF((E27=0),0,E27/F27)</f>
        <v>16.25</v>
      </c>
      <c r="M27" s="12">
        <f>IF((H27=0),0,H27/I27)</f>
        <v>14.1125</v>
      </c>
      <c r="N27" s="10">
        <f>E27-J27/365*$B$5</f>
        <v>93.08219178082193</v>
      </c>
      <c r="O27" s="10">
        <f>H27-J27*$D$4</f>
        <v>-71</v>
      </c>
      <c r="P27" s="10">
        <f>H27/$D$4</f>
        <v>1129</v>
      </c>
      <c r="Q27" s="57">
        <f>P27/J27</f>
        <v>0.9408333333333333</v>
      </c>
      <c r="R27" s="43" t="s">
        <v>209</v>
      </c>
      <c r="S27" s="69">
        <v>40</v>
      </c>
    </row>
    <row r="28" spans="1:19" ht="13.5">
      <c r="A28" s="27"/>
      <c r="B28" s="11">
        <v>20</v>
      </c>
      <c r="C28" s="9" t="s">
        <v>22</v>
      </c>
      <c r="D28" s="24" t="s">
        <v>143</v>
      </c>
      <c r="E28" s="10">
        <v>190.5</v>
      </c>
      <c r="F28" s="8">
        <v>15</v>
      </c>
      <c r="G28" s="11">
        <f>RANK(H28,H$8:H$128)</f>
        <v>67</v>
      </c>
      <c r="H28" s="10">
        <v>741.5</v>
      </c>
      <c r="I28" s="8">
        <v>77</v>
      </c>
      <c r="J28" s="8">
        <v>1000</v>
      </c>
      <c r="K28" s="12">
        <v>74.15</v>
      </c>
      <c r="L28" s="12">
        <f>IF((E28=0),0,E28/F28)</f>
        <v>12.7</v>
      </c>
      <c r="M28" s="12">
        <f>IF((H28=0),0,H28/I28)</f>
        <v>9.62987012987013</v>
      </c>
      <c r="N28" s="10">
        <f>E28-J28/365*$B$5</f>
        <v>105.56849315068493</v>
      </c>
      <c r="O28" s="10">
        <f>H28-J28*$D$4</f>
        <v>-258.5</v>
      </c>
      <c r="P28" s="10">
        <f>H28/$D$4</f>
        <v>741.5</v>
      </c>
      <c r="Q28" s="57">
        <f>P28/J28</f>
        <v>0.7415</v>
      </c>
      <c r="R28" s="43" t="s">
        <v>223</v>
      </c>
      <c r="S28" s="69">
        <v>29</v>
      </c>
    </row>
    <row r="29" spans="1:19" ht="13.5">
      <c r="A29" s="27" t="s">
        <v>82</v>
      </c>
      <c r="B29" s="11">
        <v>21</v>
      </c>
      <c r="C29" s="9" t="s">
        <v>29</v>
      </c>
      <c r="D29" s="24" t="s">
        <v>276</v>
      </c>
      <c r="E29" s="10">
        <v>183</v>
      </c>
      <c r="F29" s="8">
        <v>22</v>
      </c>
      <c r="G29" s="11">
        <f>RANK(H29,H$8:H$128)</f>
        <v>12</v>
      </c>
      <c r="H29" s="10">
        <v>2514.7</v>
      </c>
      <c r="I29" s="8">
        <v>265</v>
      </c>
      <c r="J29" s="8">
        <v>2000</v>
      </c>
      <c r="K29" s="12">
        <v>125.74</v>
      </c>
      <c r="L29" s="12">
        <f>IF((E29=0),0,E29/F29)</f>
        <v>8.318181818181818</v>
      </c>
      <c r="M29" s="12">
        <f>IF((H29=0),0,H29/I29)</f>
        <v>9.489433962264151</v>
      </c>
      <c r="N29" s="10">
        <f>E29-J29/365*$B$5</f>
        <v>13.13698630136986</v>
      </c>
      <c r="O29" s="10">
        <f>H29-J29*$D$4</f>
        <v>514.6999999999998</v>
      </c>
      <c r="P29" s="10">
        <f>H29/$D$4</f>
        <v>2514.7</v>
      </c>
      <c r="Q29" s="57">
        <f>P29/J29</f>
        <v>1.25735</v>
      </c>
      <c r="R29" s="43" t="s">
        <v>190</v>
      </c>
      <c r="S29" s="69">
        <v>34</v>
      </c>
    </row>
    <row r="30" spans="1:19" ht="13.5">
      <c r="A30" s="27"/>
      <c r="B30" s="11">
        <v>22</v>
      </c>
      <c r="C30" s="9" t="s">
        <v>148</v>
      </c>
      <c r="D30" s="24" t="s">
        <v>149</v>
      </c>
      <c r="E30" s="10">
        <v>180</v>
      </c>
      <c r="F30" s="8">
        <v>19</v>
      </c>
      <c r="G30" s="11">
        <f>RANK(H30,H$8:H$128)</f>
        <v>18</v>
      </c>
      <c r="H30" s="10">
        <v>2193.7</v>
      </c>
      <c r="I30" s="8">
        <v>238</v>
      </c>
      <c r="J30" s="8">
        <v>1900</v>
      </c>
      <c r="K30" s="12">
        <v>115.46</v>
      </c>
      <c r="L30" s="12">
        <f>IF((E30=0),0,E30/F30)</f>
        <v>9.473684210526315</v>
      </c>
      <c r="M30" s="12">
        <f>IF((H30=0),0,H30/I30)</f>
        <v>9.217226890756303</v>
      </c>
      <c r="N30" s="10">
        <f>E30-J30/365*$B$5</f>
        <v>18.630136986301352</v>
      </c>
      <c r="O30" s="10">
        <f>H30-J30*$D$4</f>
        <v>293.6999999999998</v>
      </c>
      <c r="P30" s="10">
        <f>H30/$D$4</f>
        <v>2193.7</v>
      </c>
      <c r="Q30" s="57">
        <f>P30/J30</f>
        <v>1.154578947368421</v>
      </c>
      <c r="R30" s="43" t="s">
        <v>202</v>
      </c>
      <c r="S30" s="69">
        <v>43</v>
      </c>
    </row>
    <row r="31" spans="1:19" ht="13.5">
      <c r="A31" s="27"/>
      <c r="B31" s="11">
        <v>23</v>
      </c>
      <c r="C31" s="9" t="s">
        <v>152</v>
      </c>
      <c r="D31" s="24" t="s">
        <v>153</v>
      </c>
      <c r="E31" s="10">
        <v>170</v>
      </c>
      <c r="F31" s="8">
        <v>18</v>
      </c>
      <c r="G31" s="11">
        <f>RANK(H31,H$8:H$128)</f>
        <v>30</v>
      </c>
      <c r="H31" s="10">
        <v>1524</v>
      </c>
      <c r="I31" s="8">
        <v>155</v>
      </c>
      <c r="J31" s="8">
        <v>1800</v>
      </c>
      <c r="K31" s="12">
        <v>84.67</v>
      </c>
      <c r="L31" s="12">
        <f>IF((E31=0),0,E31/F31)</f>
        <v>9.444444444444445</v>
      </c>
      <c r="M31" s="12">
        <f>IF((H31=0),0,H31/I31)</f>
        <v>9.832258064516129</v>
      </c>
      <c r="N31" s="10">
        <f>E31-J31/365*$B$5</f>
        <v>17.123287671232873</v>
      </c>
      <c r="O31" s="10">
        <f>H31-J31*$D$4</f>
        <v>-276</v>
      </c>
      <c r="P31" s="10">
        <f>H31/$D$4</f>
        <v>1524</v>
      </c>
      <c r="Q31" s="57">
        <f>P31/J31</f>
        <v>0.8466666666666667</v>
      </c>
      <c r="R31" s="43" t="s">
        <v>218</v>
      </c>
      <c r="S31" s="69">
        <v>35</v>
      </c>
    </row>
    <row r="32" spans="1:19" ht="13.5">
      <c r="A32" s="27"/>
      <c r="B32" s="11">
        <v>24</v>
      </c>
      <c r="C32" s="9" t="s">
        <v>6</v>
      </c>
      <c r="D32" s="24" t="s">
        <v>7</v>
      </c>
      <c r="E32" s="10">
        <v>168</v>
      </c>
      <c r="F32" s="8">
        <v>18</v>
      </c>
      <c r="G32" s="11">
        <f>RANK(H32,H$8:H$128)</f>
        <v>26</v>
      </c>
      <c r="H32" s="10">
        <v>1544.7</v>
      </c>
      <c r="I32" s="8">
        <v>227</v>
      </c>
      <c r="J32" s="8">
        <v>2000</v>
      </c>
      <c r="K32" s="12">
        <v>77.24</v>
      </c>
      <c r="L32" s="12">
        <f>IF((E32=0),0,E32/F32)</f>
        <v>9.333333333333334</v>
      </c>
      <c r="M32" s="12">
        <f>IF((H32=0),0,H32/I32)</f>
        <v>6.804845814977973</v>
      </c>
      <c r="N32" s="10">
        <f>E32-J32/365*$B$5</f>
        <v>-1.8630136986301409</v>
      </c>
      <c r="O32" s="10">
        <f>H32-J32*$D$4</f>
        <v>-455.29999999999995</v>
      </c>
      <c r="P32" s="10">
        <f>H32/$D$4</f>
        <v>1544.7</v>
      </c>
      <c r="Q32" s="57">
        <f>P32/J32</f>
        <v>0.77235</v>
      </c>
      <c r="R32" s="43" t="s">
        <v>214</v>
      </c>
      <c r="S32" s="69">
        <v>31</v>
      </c>
    </row>
    <row r="33" spans="1:19" ht="13.5">
      <c r="A33" s="27"/>
      <c r="B33" s="11">
        <v>25</v>
      </c>
      <c r="C33" s="9" t="s">
        <v>328</v>
      </c>
      <c r="D33" s="24" t="s">
        <v>11</v>
      </c>
      <c r="E33" s="10">
        <v>166.3</v>
      </c>
      <c r="F33" s="8">
        <v>13</v>
      </c>
      <c r="G33" s="11">
        <f>RANK(H33,H$8:H$128)</f>
        <v>40</v>
      </c>
      <c r="H33" s="10">
        <v>1195</v>
      </c>
      <c r="I33" s="8">
        <v>79</v>
      </c>
      <c r="J33" s="8">
        <v>1200</v>
      </c>
      <c r="K33" s="12">
        <v>99.58</v>
      </c>
      <c r="L33" s="12">
        <f>IF((E33=0),0,E33/F33)</f>
        <v>12.792307692307693</v>
      </c>
      <c r="M33" s="12">
        <f>IF((H33=0),0,H33/I33)</f>
        <v>15.126582278481013</v>
      </c>
      <c r="N33" s="10">
        <f>E33-J33/365*$B$5</f>
        <v>64.38219178082194</v>
      </c>
      <c r="O33" s="10">
        <f>H33-J33*$D$4</f>
        <v>-5</v>
      </c>
      <c r="P33" s="10">
        <f>H33/$D$4</f>
        <v>1195</v>
      </c>
      <c r="Q33" s="57">
        <f>P33/J33</f>
        <v>0.9958333333333333</v>
      </c>
      <c r="R33" s="43" t="s">
        <v>321</v>
      </c>
      <c r="S33" s="69">
        <v>22</v>
      </c>
    </row>
    <row r="34" spans="1:19" ht="13.5">
      <c r="A34" s="27"/>
      <c r="B34" s="11">
        <v>26</v>
      </c>
      <c r="C34" s="9" t="s">
        <v>132</v>
      </c>
      <c r="D34" s="24" t="s">
        <v>156</v>
      </c>
      <c r="E34" s="10">
        <v>159.2</v>
      </c>
      <c r="F34" s="8">
        <v>23</v>
      </c>
      <c r="G34" s="11">
        <f>RANK(H34,H$8:H$128)</f>
        <v>15</v>
      </c>
      <c r="H34" s="10">
        <v>2375.5</v>
      </c>
      <c r="I34" s="8">
        <v>254</v>
      </c>
      <c r="J34" s="8">
        <v>2500</v>
      </c>
      <c r="K34" s="12">
        <v>95.02</v>
      </c>
      <c r="L34" s="12">
        <f>IF((E34=0),0,E34/F34)</f>
        <v>6.921739130434782</v>
      </c>
      <c r="M34" s="12">
        <f>IF((H34=0),0,H34/I34)</f>
        <v>9.35236220472441</v>
      </c>
      <c r="N34" s="10">
        <f>E34-J34/365*$B$5</f>
        <v>-53.12876712328767</v>
      </c>
      <c r="O34" s="10">
        <f>H34-J34*$D$4</f>
        <v>-124.5</v>
      </c>
      <c r="P34" s="10">
        <f>H34/$D$4</f>
        <v>2375.5</v>
      </c>
      <c r="Q34" s="57">
        <f>P34/J34</f>
        <v>0.9502</v>
      </c>
      <c r="R34" s="43" t="s">
        <v>186</v>
      </c>
      <c r="S34" s="69">
        <v>30</v>
      </c>
    </row>
    <row r="35" spans="1:19" ht="13.5">
      <c r="A35" s="27" t="s">
        <v>82</v>
      </c>
      <c r="B35" s="11">
        <v>27</v>
      </c>
      <c r="C35" s="9" t="s">
        <v>39</v>
      </c>
      <c r="D35" s="24" t="s">
        <v>162</v>
      </c>
      <c r="E35" s="10">
        <v>156</v>
      </c>
      <c r="F35" s="8">
        <v>15</v>
      </c>
      <c r="G35" s="11">
        <f>RANK(H35,H$8:H$128)</f>
        <v>28</v>
      </c>
      <c r="H35" s="10">
        <v>1528</v>
      </c>
      <c r="I35" s="8">
        <v>223</v>
      </c>
      <c r="J35" s="8">
        <v>1200</v>
      </c>
      <c r="K35" s="12">
        <v>127.33</v>
      </c>
      <c r="L35" s="12">
        <f>IF((E35=0),0,E35/F35)</f>
        <v>10.4</v>
      </c>
      <c r="M35" s="12">
        <f>IF((H35=0),0,H35/I35)</f>
        <v>6.852017937219731</v>
      </c>
      <c r="N35" s="10">
        <f>E35-J35/365*$B$5</f>
        <v>54.08219178082193</v>
      </c>
      <c r="O35" s="10">
        <f>H35-J35*$D$4</f>
        <v>328</v>
      </c>
      <c r="P35" s="10">
        <f>H35/$D$4</f>
        <v>1528</v>
      </c>
      <c r="Q35" s="57">
        <f>P35/J35</f>
        <v>1.2733333333333334</v>
      </c>
      <c r="R35" s="43" t="s">
        <v>110</v>
      </c>
      <c r="S35" s="69">
        <v>34</v>
      </c>
    </row>
    <row r="36" spans="1:19" ht="13.5">
      <c r="A36" s="27" t="s">
        <v>82</v>
      </c>
      <c r="B36" s="11">
        <v>28</v>
      </c>
      <c r="C36" s="9" t="s">
        <v>33</v>
      </c>
      <c r="D36" s="24" t="s">
        <v>155</v>
      </c>
      <c r="E36" s="10">
        <v>150.4</v>
      </c>
      <c r="F36" s="8">
        <v>16</v>
      </c>
      <c r="G36" s="11">
        <f>RANK(H36,H$8:H$128)</f>
        <v>19</v>
      </c>
      <c r="H36" s="10">
        <v>2060.6</v>
      </c>
      <c r="I36" s="8">
        <v>229</v>
      </c>
      <c r="J36" s="8">
        <v>2000</v>
      </c>
      <c r="K36" s="12">
        <v>103.03</v>
      </c>
      <c r="L36" s="12">
        <f>IF((E36=0),0,E36/F36)</f>
        <v>9.4</v>
      </c>
      <c r="M36" s="12">
        <f>IF((H36=0),0,H36/I36)</f>
        <v>8.99825327510917</v>
      </c>
      <c r="N36" s="10">
        <f>E36-J36/365*$B$5</f>
        <v>-19.463013698630135</v>
      </c>
      <c r="O36" s="10">
        <f>H36-J36*$D$4</f>
        <v>60.59999999999991</v>
      </c>
      <c r="P36" s="10">
        <f>H36/$D$4</f>
        <v>2060.6</v>
      </c>
      <c r="Q36" s="57">
        <f>P36/J36</f>
        <v>1.0303</v>
      </c>
      <c r="R36" s="43" t="s">
        <v>194</v>
      </c>
      <c r="S36" s="69">
        <v>28</v>
      </c>
    </row>
    <row r="37" spans="1:19" ht="13.5">
      <c r="A37" s="27"/>
      <c r="B37" s="11">
        <v>29</v>
      </c>
      <c r="C37" s="9" t="s">
        <v>281</v>
      </c>
      <c r="D37" s="24" t="s">
        <v>282</v>
      </c>
      <c r="E37" s="10">
        <v>149</v>
      </c>
      <c r="F37" s="8">
        <v>14</v>
      </c>
      <c r="G37" s="11">
        <f>RANK(H37,H$8:H$128)</f>
        <v>44</v>
      </c>
      <c r="H37" s="10">
        <v>1167</v>
      </c>
      <c r="I37" s="8">
        <v>160</v>
      </c>
      <c r="J37" s="8">
        <v>1200</v>
      </c>
      <c r="K37" s="12">
        <v>97.25</v>
      </c>
      <c r="L37" s="12">
        <f>IF((E37=0),0,E37/F37)</f>
        <v>10.642857142857142</v>
      </c>
      <c r="M37" s="12">
        <f>IF((H37=0),0,H37/I37)</f>
        <v>7.29375</v>
      </c>
      <c r="N37" s="10">
        <f>E37-J37/365*$B$5</f>
        <v>47.08219178082193</v>
      </c>
      <c r="O37" s="10">
        <f>H37-J37*$D$4</f>
        <v>-33</v>
      </c>
      <c r="P37" s="10">
        <f>H37/$D$4</f>
        <v>1167</v>
      </c>
      <c r="Q37" s="57">
        <f>P37/J37</f>
        <v>0.9725</v>
      </c>
      <c r="R37" s="43" t="s">
        <v>295</v>
      </c>
      <c r="S37" s="69">
        <v>30</v>
      </c>
    </row>
    <row r="38" spans="1:19" ht="13.5">
      <c r="A38" s="27"/>
      <c r="B38" s="11">
        <v>30</v>
      </c>
      <c r="C38" s="9" t="s">
        <v>277</v>
      </c>
      <c r="D38" s="24" t="s">
        <v>11</v>
      </c>
      <c r="E38" s="10">
        <v>136</v>
      </c>
      <c r="F38" s="8">
        <v>10</v>
      </c>
      <c r="G38" s="11">
        <f>RANK(H38,H$8:H$128)</f>
        <v>25</v>
      </c>
      <c r="H38" s="10">
        <v>1695</v>
      </c>
      <c r="I38" s="8">
        <v>132</v>
      </c>
      <c r="J38" s="8">
        <v>1500</v>
      </c>
      <c r="K38" s="12">
        <v>113</v>
      </c>
      <c r="L38" s="12">
        <f>IF((E38=0),0,E38/F38)</f>
        <v>13.6</v>
      </c>
      <c r="M38" s="12">
        <f>IF((H38=0),0,H38/I38)</f>
        <v>12.840909090909092</v>
      </c>
      <c r="N38" s="10">
        <f>E38-J38/365*$B$5</f>
        <v>8.60273972602738</v>
      </c>
      <c r="O38" s="10">
        <f>H38-J38*$D$4</f>
        <v>195</v>
      </c>
      <c r="P38" s="10">
        <f>H38/$D$4</f>
        <v>1695</v>
      </c>
      <c r="Q38" s="57">
        <f>P38/J38</f>
        <v>1.13</v>
      </c>
      <c r="R38" s="43" t="s">
        <v>260</v>
      </c>
      <c r="S38" s="69">
        <v>42</v>
      </c>
    </row>
    <row r="39" spans="1:19" ht="13.5">
      <c r="A39" s="27" t="s">
        <v>82</v>
      </c>
      <c r="B39" s="11">
        <v>31</v>
      </c>
      <c r="C39" s="9" t="s">
        <v>330</v>
      </c>
      <c r="D39" s="24" t="s">
        <v>11</v>
      </c>
      <c r="E39" s="10">
        <v>132</v>
      </c>
      <c r="F39" s="8">
        <v>25</v>
      </c>
      <c r="G39" s="11">
        <f>RANK(H39,H$8:H$128)</f>
        <v>75</v>
      </c>
      <c r="H39" s="10">
        <v>501</v>
      </c>
      <c r="I39" s="8">
        <v>71</v>
      </c>
      <c r="J39" s="8">
        <v>960</v>
      </c>
      <c r="K39" s="12">
        <v>52.19</v>
      </c>
      <c r="L39" s="12">
        <f>IF((E39=0),0,E39/F39)</f>
        <v>5.28</v>
      </c>
      <c r="M39" s="12">
        <f>IF((H39=0),0,H39/I39)</f>
        <v>7.056338028169014</v>
      </c>
      <c r="N39" s="10">
        <f>E39-J39/365*$B$5</f>
        <v>50.465753424657535</v>
      </c>
      <c r="O39" s="10">
        <f>H39-J39*$D$4</f>
        <v>-459</v>
      </c>
      <c r="P39" s="10">
        <f>H39/$D$4</f>
        <v>501</v>
      </c>
      <c r="Q39" s="57">
        <f>P39/J39</f>
        <v>0.521875</v>
      </c>
      <c r="R39" s="43" t="s">
        <v>322</v>
      </c>
      <c r="S39" s="69">
        <v>35</v>
      </c>
    </row>
    <row r="40" spans="1:19" ht="13.5">
      <c r="A40" s="27"/>
      <c r="B40" s="11">
        <v>32</v>
      </c>
      <c r="C40" s="9" t="s">
        <v>278</v>
      </c>
      <c r="D40" s="24" t="s">
        <v>21</v>
      </c>
      <c r="E40" s="10">
        <v>125</v>
      </c>
      <c r="F40" s="8">
        <v>11</v>
      </c>
      <c r="G40" s="11">
        <f>RANK(H40,H$8:H$128)</f>
        <v>27</v>
      </c>
      <c r="H40" s="10">
        <v>1543</v>
      </c>
      <c r="I40" s="8">
        <v>129</v>
      </c>
      <c r="J40" s="8">
        <v>1500</v>
      </c>
      <c r="K40" s="12">
        <v>102.87</v>
      </c>
      <c r="L40" s="12">
        <f>IF((E40=0),0,E40/F40)</f>
        <v>11.363636363636363</v>
      </c>
      <c r="M40" s="12">
        <f>IF((H40=0),0,H40/I40)</f>
        <v>11.96124031007752</v>
      </c>
      <c r="N40" s="10">
        <f>E40-J40/365*$B$5</f>
        <v>-2.39726027397262</v>
      </c>
      <c r="O40" s="10">
        <f>H40-J40*$D$4</f>
        <v>43</v>
      </c>
      <c r="P40" s="10">
        <f>H40/$D$4</f>
        <v>1543</v>
      </c>
      <c r="Q40" s="57">
        <f>P40/J40</f>
        <v>1.0286666666666666</v>
      </c>
      <c r="R40" s="43" t="s">
        <v>192</v>
      </c>
      <c r="S40" s="69">
        <v>43</v>
      </c>
    </row>
    <row r="41" spans="1:19" ht="13.5">
      <c r="A41" s="27"/>
      <c r="B41" s="11">
        <v>33</v>
      </c>
      <c r="C41" s="9" t="s">
        <v>318</v>
      </c>
      <c r="D41" s="24" t="s">
        <v>11</v>
      </c>
      <c r="E41" s="10">
        <v>120</v>
      </c>
      <c r="F41" s="8">
        <v>15</v>
      </c>
      <c r="G41" s="11">
        <f>RANK(H41,H$8:H$128)</f>
        <v>82</v>
      </c>
      <c r="H41" s="10">
        <v>395</v>
      </c>
      <c r="I41" s="8">
        <v>52</v>
      </c>
      <c r="J41" s="8">
        <v>600</v>
      </c>
      <c r="K41" s="12">
        <v>65.83</v>
      </c>
      <c r="L41" s="12">
        <f>IF((E41=0),0,E41/F41)</f>
        <v>8</v>
      </c>
      <c r="M41" s="12">
        <f>IF((H41=0),0,H41/I41)</f>
        <v>7.596153846153846</v>
      </c>
      <c r="N41" s="10">
        <f>E41-J41/365*$B$5</f>
        <v>69.04109589041096</v>
      </c>
      <c r="O41" s="10">
        <f>H41-J41*$D$4</f>
        <v>-205</v>
      </c>
      <c r="P41" s="10">
        <f>H41/$D$4</f>
        <v>395</v>
      </c>
      <c r="Q41" s="57">
        <f>P41/J41</f>
        <v>0.6583333333333333</v>
      </c>
      <c r="R41" s="43" t="s">
        <v>324</v>
      </c>
      <c r="S41" s="69">
        <v>28</v>
      </c>
    </row>
    <row r="42" spans="1:19" ht="13.5">
      <c r="A42" s="27"/>
      <c r="B42" s="11">
        <v>34</v>
      </c>
      <c r="C42" s="9" t="s">
        <v>176</v>
      </c>
      <c r="D42" s="24" t="s">
        <v>155</v>
      </c>
      <c r="E42" s="10">
        <v>118.5</v>
      </c>
      <c r="F42" s="8">
        <v>13</v>
      </c>
      <c r="G42" s="11">
        <f>RANK(H42,H$8:H$128)</f>
        <v>21</v>
      </c>
      <c r="H42" s="10">
        <v>1933.2</v>
      </c>
      <c r="I42" s="8">
        <v>184</v>
      </c>
      <c r="J42" s="8">
        <v>2400</v>
      </c>
      <c r="K42" s="12">
        <v>80.55</v>
      </c>
      <c r="L42" s="12">
        <f>IF((E42=0),0,E42/F42)</f>
        <v>9.115384615384615</v>
      </c>
      <c r="M42" s="12">
        <f>IF((H42=0),0,H42/I42)</f>
        <v>10.506521739130434</v>
      </c>
      <c r="N42" s="10">
        <f>E42-J42/365*$B$5</f>
        <v>-85.33561643835614</v>
      </c>
      <c r="O42" s="10">
        <f>H42-J42*$D$4</f>
        <v>-466.79999999999995</v>
      </c>
      <c r="P42" s="10">
        <f>H42/$D$4</f>
        <v>1933.2</v>
      </c>
      <c r="Q42" s="57">
        <f>P42/J42</f>
        <v>0.8055</v>
      </c>
      <c r="R42" s="43" t="s">
        <v>171</v>
      </c>
      <c r="S42" s="69">
        <v>28</v>
      </c>
    </row>
    <row r="43" spans="1:19" ht="13.5">
      <c r="A43" s="27"/>
      <c r="B43" s="11">
        <v>35</v>
      </c>
      <c r="C43" s="9" t="s">
        <v>35</v>
      </c>
      <c r="D43" s="24" t="s">
        <v>19</v>
      </c>
      <c r="E43" s="10">
        <v>118</v>
      </c>
      <c r="F43" s="8">
        <v>25</v>
      </c>
      <c r="G43" s="11">
        <f>RANK(H43,H$8:H$128)</f>
        <v>38</v>
      </c>
      <c r="H43" s="10">
        <v>1277</v>
      </c>
      <c r="I43" s="8">
        <v>245</v>
      </c>
      <c r="J43" s="8">
        <v>1200</v>
      </c>
      <c r="K43" s="12">
        <v>106.42</v>
      </c>
      <c r="L43" s="12">
        <f>IF((E43=0),0,E43/F43)</f>
        <v>4.72</v>
      </c>
      <c r="M43" s="12">
        <f>IF((H43=0),0,H43/I43)</f>
        <v>5.2122448979591836</v>
      </c>
      <c r="N43" s="10">
        <f>E43-J43/365*$B$5</f>
        <v>16.08219178082193</v>
      </c>
      <c r="O43" s="10">
        <f>H43-J43*$D$4</f>
        <v>77</v>
      </c>
      <c r="P43" s="10">
        <f>H43/$D$4</f>
        <v>1277</v>
      </c>
      <c r="Q43" s="57">
        <f>P43/J43</f>
        <v>1.0641666666666667</v>
      </c>
      <c r="R43" s="43" t="s">
        <v>208</v>
      </c>
      <c r="S43" s="69">
        <v>53</v>
      </c>
    </row>
    <row r="44" spans="1:19" ht="13.5">
      <c r="A44" s="27"/>
      <c r="B44" s="11">
        <v>36</v>
      </c>
      <c r="C44" s="9" t="s">
        <v>14</v>
      </c>
      <c r="D44" s="24" t="s">
        <v>11</v>
      </c>
      <c r="E44" s="10">
        <v>113.5</v>
      </c>
      <c r="F44" s="8">
        <v>17</v>
      </c>
      <c r="G44" s="11">
        <f>RANK(H44,H$8:H$128)</f>
        <v>33</v>
      </c>
      <c r="H44" s="10">
        <v>1442</v>
      </c>
      <c r="I44" s="8">
        <v>187</v>
      </c>
      <c r="J44" s="8">
        <v>2000</v>
      </c>
      <c r="K44" s="12">
        <v>72.1</v>
      </c>
      <c r="L44" s="12">
        <f>IF((E44=0),0,E44/F44)</f>
        <v>6.676470588235294</v>
      </c>
      <c r="M44" s="12">
        <f>IF((H44=0),0,H44/I44)</f>
        <v>7.711229946524064</v>
      </c>
      <c r="N44" s="10">
        <f>E44-J44/365*$B$5</f>
        <v>-56.36301369863014</v>
      </c>
      <c r="O44" s="10">
        <f>H44-J44*$D$4</f>
        <v>-558</v>
      </c>
      <c r="P44" s="10">
        <f>H44/$D$4</f>
        <v>1442</v>
      </c>
      <c r="Q44" s="57">
        <f>P44/J44</f>
        <v>0.721</v>
      </c>
      <c r="R44" s="43" t="s">
        <v>217</v>
      </c>
      <c r="S44" s="69">
        <v>45</v>
      </c>
    </row>
    <row r="45" spans="1:19" ht="13.5">
      <c r="A45" s="27"/>
      <c r="B45" s="11">
        <v>37</v>
      </c>
      <c r="C45" s="9" t="s">
        <v>43</v>
      </c>
      <c r="D45" s="24" t="s">
        <v>11</v>
      </c>
      <c r="E45" s="10">
        <v>111</v>
      </c>
      <c r="F45" s="8">
        <v>31</v>
      </c>
      <c r="G45" s="11">
        <f>RANK(H45,H$8:H$128)</f>
        <v>52</v>
      </c>
      <c r="H45" s="10">
        <v>948</v>
      </c>
      <c r="I45" s="8">
        <v>366</v>
      </c>
      <c r="J45" s="8">
        <v>1000</v>
      </c>
      <c r="K45" s="12">
        <v>94.8</v>
      </c>
      <c r="L45" s="12">
        <f>IF((E45=0),0,E45/F45)</f>
        <v>3.5806451612903225</v>
      </c>
      <c r="M45" s="12">
        <f>IF((H45=0),0,H45/I45)</f>
        <v>2.5901639344262297</v>
      </c>
      <c r="N45" s="10">
        <f>E45-J45/365*$B$5</f>
        <v>26.06849315068493</v>
      </c>
      <c r="O45" s="10">
        <f>H45-J45*$D$4</f>
        <v>-52</v>
      </c>
      <c r="P45" s="10">
        <f>H45/$D$4</f>
        <v>948</v>
      </c>
      <c r="Q45" s="57">
        <f>P45/J45</f>
        <v>0.948</v>
      </c>
      <c r="R45" s="43" t="s">
        <v>262</v>
      </c>
      <c r="S45" s="69">
        <v>46</v>
      </c>
    </row>
    <row r="46" spans="1:19" ht="13.5">
      <c r="A46" s="27" t="s">
        <v>82</v>
      </c>
      <c r="B46" s="11">
        <v>38</v>
      </c>
      <c r="C46" s="9" t="s">
        <v>313</v>
      </c>
      <c r="D46" s="24" t="s">
        <v>11</v>
      </c>
      <c r="E46" s="10">
        <v>108</v>
      </c>
      <c r="F46" s="8">
        <v>9</v>
      </c>
      <c r="G46" s="11">
        <f>RANK(H46,H$8:H$128)</f>
        <v>46</v>
      </c>
      <c r="H46" s="10">
        <v>1078.5</v>
      </c>
      <c r="I46" s="8">
        <v>92</v>
      </c>
      <c r="J46" s="8">
        <v>800</v>
      </c>
      <c r="K46" s="12">
        <v>134.81</v>
      </c>
      <c r="L46" s="12">
        <f>IF((E46=0),0,E46/F46)</f>
        <v>12</v>
      </c>
      <c r="M46" s="12">
        <f>IF((H46=0),0,H46/I46)</f>
        <v>11.722826086956522</v>
      </c>
      <c r="N46" s="10">
        <f>E46-J46/365*$B$5</f>
        <v>40.054794520547944</v>
      </c>
      <c r="O46" s="10">
        <f>H46-J46*$D$4</f>
        <v>278.5</v>
      </c>
      <c r="P46" s="10">
        <f>H46/$D$4</f>
        <v>1078.5</v>
      </c>
      <c r="Q46" s="57">
        <f>P46/J46</f>
        <v>1.348125</v>
      </c>
      <c r="R46" s="43" t="s">
        <v>315</v>
      </c>
      <c r="S46" s="69">
        <v>32</v>
      </c>
    </row>
    <row r="47" spans="1:19" ht="13.5">
      <c r="A47" s="27"/>
      <c r="B47" s="11">
        <v>39</v>
      </c>
      <c r="C47" s="9" t="s">
        <v>279</v>
      </c>
      <c r="D47" s="24" t="s">
        <v>273</v>
      </c>
      <c r="E47" s="10">
        <v>105.2</v>
      </c>
      <c r="F47" s="8">
        <v>14</v>
      </c>
      <c r="G47" s="11">
        <f>RANK(H47,H$8:H$128)</f>
        <v>34</v>
      </c>
      <c r="H47" s="10">
        <v>1431.3</v>
      </c>
      <c r="I47" s="8">
        <v>173</v>
      </c>
      <c r="J47" s="8">
        <v>1200</v>
      </c>
      <c r="K47" s="12">
        <v>119.28</v>
      </c>
      <c r="L47" s="12">
        <f>IF((E47=0),0,E47/F47)</f>
        <v>7.514285714285714</v>
      </c>
      <c r="M47" s="12">
        <f>IF((H47=0),0,H47/I47)</f>
        <v>8.273410404624277</v>
      </c>
      <c r="N47" s="10">
        <f>E47-J47/365*$B$5</f>
        <v>3.2821917808219325</v>
      </c>
      <c r="O47" s="10">
        <f>H47-J47*$D$4</f>
        <v>231.29999999999995</v>
      </c>
      <c r="P47" s="10">
        <f>H47/$D$4</f>
        <v>1431.3</v>
      </c>
      <c r="Q47" s="57">
        <f>P47/J47</f>
        <v>1.19275</v>
      </c>
      <c r="R47" s="43" t="s">
        <v>294</v>
      </c>
      <c r="S47" s="69">
        <v>25</v>
      </c>
    </row>
    <row r="48" spans="1:19" ht="13.5">
      <c r="A48" s="27" t="s">
        <v>82</v>
      </c>
      <c r="B48" s="11">
        <v>40</v>
      </c>
      <c r="C48" s="9" t="s">
        <v>116</v>
      </c>
      <c r="D48" s="24" t="s">
        <v>5</v>
      </c>
      <c r="E48" s="10">
        <v>104.5</v>
      </c>
      <c r="F48" s="8">
        <v>17</v>
      </c>
      <c r="G48" s="11">
        <f>RANK(H48,H$8:H$128)</f>
        <v>49</v>
      </c>
      <c r="H48" s="10">
        <v>1040.4</v>
      </c>
      <c r="I48" s="8">
        <v>185</v>
      </c>
      <c r="J48" s="8">
        <v>1500</v>
      </c>
      <c r="K48" s="12">
        <v>69.36</v>
      </c>
      <c r="L48" s="12">
        <f>IF((E48=0),0,E48/F48)</f>
        <v>6.147058823529412</v>
      </c>
      <c r="M48" s="12">
        <f>IF((H48=0),0,H48/I48)</f>
        <v>5.623783783783784</v>
      </c>
      <c r="N48" s="10">
        <f>E48-J48/365*$B$5</f>
        <v>-22.89726027397262</v>
      </c>
      <c r="O48" s="10">
        <f>H48-J48*$D$4</f>
        <v>-459.5999999999999</v>
      </c>
      <c r="P48" s="10">
        <f>H48/$D$4</f>
        <v>1040.4</v>
      </c>
      <c r="Q48" s="57">
        <f>P48/J48</f>
        <v>0.6936000000000001</v>
      </c>
      <c r="R48" s="43" t="s">
        <v>197</v>
      </c>
      <c r="S48" s="69">
        <v>44</v>
      </c>
    </row>
    <row r="49" spans="1:19" ht="13.5">
      <c r="A49" s="27" t="s">
        <v>82</v>
      </c>
      <c r="B49" s="11">
        <v>41</v>
      </c>
      <c r="C49" s="9" t="s">
        <v>165</v>
      </c>
      <c r="D49" s="24" t="s">
        <v>155</v>
      </c>
      <c r="E49" s="10">
        <v>100.2</v>
      </c>
      <c r="F49" s="8">
        <v>12</v>
      </c>
      <c r="G49" s="11">
        <f>RANK(H49,H$8:H$128)</f>
        <v>60</v>
      </c>
      <c r="H49" s="10">
        <v>849</v>
      </c>
      <c r="I49" s="8">
        <v>112</v>
      </c>
      <c r="J49" s="8">
        <v>1200</v>
      </c>
      <c r="K49" s="12">
        <v>70.75</v>
      </c>
      <c r="L49" s="12">
        <f>IF((E49=0),0,E49/F49)</f>
        <v>8.35</v>
      </c>
      <c r="M49" s="12">
        <f>IF((H49=0),0,H49/I49)</f>
        <v>7.580357142857143</v>
      </c>
      <c r="N49" s="10">
        <f>E49-J49/365*$B$5</f>
        <v>-1.7178082191780675</v>
      </c>
      <c r="O49" s="10">
        <f>H49-J49*$D$4</f>
        <v>-351</v>
      </c>
      <c r="P49" s="10">
        <f>H49/$D$4</f>
        <v>849</v>
      </c>
      <c r="Q49" s="57">
        <f>P49/J49</f>
        <v>0.7075</v>
      </c>
      <c r="R49" s="43" t="s">
        <v>172</v>
      </c>
      <c r="S49" s="69">
        <v>27</v>
      </c>
    </row>
    <row r="50" spans="1:19" ht="13.5">
      <c r="A50" s="27"/>
      <c r="B50" s="11">
        <v>42</v>
      </c>
      <c r="C50" s="9" t="s">
        <v>141</v>
      </c>
      <c r="D50" s="24" t="s">
        <v>11</v>
      </c>
      <c r="E50" s="10">
        <v>93.3</v>
      </c>
      <c r="F50" s="8">
        <v>11</v>
      </c>
      <c r="G50" s="11">
        <f>RANK(H50,H$8:H$128)</f>
        <v>42</v>
      </c>
      <c r="H50" s="10">
        <v>1190.1</v>
      </c>
      <c r="I50" s="8">
        <v>148</v>
      </c>
      <c r="J50" s="8">
        <v>1000</v>
      </c>
      <c r="K50" s="12">
        <v>119.01</v>
      </c>
      <c r="L50" s="12">
        <f>IF((E50=0),0,E50/F50)</f>
        <v>8.481818181818182</v>
      </c>
      <c r="M50" s="12">
        <f>IF((H50=0),0,H50/I50)</f>
        <v>8.041216216216215</v>
      </c>
      <c r="N50" s="10">
        <f>E50-J50/365*$B$5</f>
        <v>8.368493150684927</v>
      </c>
      <c r="O50" s="10">
        <f>H50-J50*$D$4</f>
        <v>190.0999999999999</v>
      </c>
      <c r="P50" s="10">
        <f>H50/$D$4</f>
        <v>1190.1</v>
      </c>
      <c r="Q50" s="57">
        <f>P50/J50</f>
        <v>1.1901</v>
      </c>
      <c r="R50" s="43" t="s">
        <v>240</v>
      </c>
      <c r="S50" s="69">
        <v>19</v>
      </c>
    </row>
    <row r="51" spans="1:19" ht="13.5">
      <c r="A51" s="27"/>
      <c r="B51" s="11">
        <v>43</v>
      </c>
      <c r="C51" s="9" t="s">
        <v>135</v>
      </c>
      <c r="D51" s="24" t="s">
        <v>136</v>
      </c>
      <c r="E51" s="10">
        <v>90</v>
      </c>
      <c r="F51" s="8">
        <v>8</v>
      </c>
      <c r="G51" s="11">
        <f>RANK(H51,H$8:H$128)</f>
        <v>23</v>
      </c>
      <c r="H51" s="10">
        <v>1893.9</v>
      </c>
      <c r="I51" s="8">
        <v>184</v>
      </c>
      <c r="J51" s="8">
        <v>3000</v>
      </c>
      <c r="K51" s="12">
        <v>63.13</v>
      </c>
      <c r="L51" s="12">
        <f>IF((E51=0),0,E51/F51)</f>
        <v>11.25</v>
      </c>
      <c r="M51" s="12">
        <f>IF((H51=0),0,H51/I51)</f>
        <v>10.292934782608697</v>
      </c>
      <c r="N51" s="10">
        <f>E51-J51/365*$B$5</f>
        <v>-164.79452054794524</v>
      </c>
      <c r="O51" s="10">
        <f>H51-J51*$D$4</f>
        <v>-1106.1</v>
      </c>
      <c r="P51" s="10">
        <f>H51/$D$4</f>
        <v>1893.9</v>
      </c>
      <c r="Q51" s="57">
        <f>P51/J51</f>
        <v>0.6313000000000001</v>
      </c>
      <c r="R51" s="43" t="s">
        <v>221</v>
      </c>
      <c r="S51" s="69">
        <v>22</v>
      </c>
    </row>
    <row r="52" spans="1:19" ht="13.5">
      <c r="A52" s="27" t="s">
        <v>82</v>
      </c>
      <c r="B52" s="11">
        <v>43</v>
      </c>
      <c r="C52" s="9" t="s">
        <v>329</v>
      </c>
      <c r="D52" s="24" t="s">
        <v>11</v>
      </c>
      <c r="E52" s="10">
        <v>90</v>
      </c>
      <c r="F52" s="8">
        <v>8</v>
      </c>
      <c r="G52" s="11">
        <f>RANK(H52,H$8:H$128)</f>
        <v>77</v>
      </c>
      <c r="H52" s="10">
        <v>485</v>
      </c>
      <c r="I52" s="8">
        <v>41</v>
      </c>
      <c r="J52" s="8">
        <v>640</v>
      </c>
      <c r="K52" s="12">
        <v>75.78</v>
      </c>
      <c r="L52" s="12">
        <f>IF((E52=0),0,E52/F52)</f>
        <v>11.25</v>
      </c>
      <c r="M52" s="12">
        <f>IF((H52=0),0,H52/I52)</f>
        <v>11.829268292682928</v>
      </c>
      <c r="N52" s="10">
        <f>E52-J52/365*$B$5</f>
        <v>35.64383561643836</v>
      </c>
      <c r="O52" s="10">
        <f>H52-J52*$D$4</f>
        <v>-155</v>
      </c>
      <c r="P52" s="10">
        <f>H52/$D$4</f>
        <v>485</v>
      </c>
      <c r="Q52" s="57">
        <f>P52/J52</f>
        <v>0.7578125</v>
      </c>
      <c r="R52" s="43" t="s">
        <v>323</v>
      </c>
      <c r="S52" s="69">
        <v>33</v>
      </c>
    </row>
    <row r="53" spans="1:19" ht="13.5">
      <c r="A53" s="27"/>
      <c r="B53" s="11">
        <v>45</v>
      </c>
      <c r="C53" s="9" t="s">
        <v>175</v>
      </c>
      <c r="D53" s="24" t="s">
        <v>163</v>
      </c>
      <c r="E53" s="10">
        <v>87.7</v>
      </c>
      <c r="F53" s="8">
        <v>10</v>
      </c>
      <c r="G53" s="11">
        <f>RANK(H53,H$8:H$128)</f>
        <v>20</v>
      </c>
      <c r="H53" s="10">
        <v>1943.8</v>
      </c>
      <c r="I53" s="8">
        <v>167</v>
      </c>
      <c r="J53" s="8">
        <v>2500</v>
      </c>
      <c r="K53" s="12">
        <v>77.75</v>
      </c>
      <c r="L53" s="12">
        <f>IF((E53=0),0,E53/F53)</f>
        <v>8.77</v>
      </c>
      <c r="M53" s="12">
        <f>IF((H53=0),0,H53/I53)</f>
        <v>11.639520958083832</v>
      </c>
      <c r="N53" s="10">
        <f>E53-J53/365*$B$5</f>
        <v>-124.62876712328766</v>
      </c>
      <c r="O53" s="10">
        <f>H53-J53*$D$4</f>
        <v>-556.2</v>
      </c>
      <c r="P53" s="10">
        <f>H53/$D$4</f>
        <v>1943.8</v>
      </c>
      <c r="Q53" s="57">
        <f>P53/J53</f>
        <v>0.77752</v>
      </c>
      <c r="R53" s="43" t="s">
        <v>198</v>
      </c>
      <c r="S53" s="69">
        <v>26</v>
      </c>
    </row>
    <row r="54" spans="1:19" ht="13.5">
      <c r="A54" s="27"/>
      <c r="B54" s="11">
        <v>46</v>
      </c>
      <c r="C54" s="9" t="s">
        <v>15</v>
      </c>
      <c r="D54" s="24" t="s">
        <v>280</v>
      </c>
      <c r="E54" s="10">
        <v>86.8</v>
      </c>
      <c r="F54" s="8">
        <v>18</v>
      </c>
      <c r="G54" s="11">
        <f>RANK(H54,H$8:H$128)</f>
        <v>58</v>
      </c>
      <c r="H54" s="10">
        <v>872.4</v>
      </c>
      <c r="I54" s="8">
        <v>166</v>
      </c>
      <c r="J54" s="8">
        <v>1000</v>
      </c>
      <c r="K54" s="12">
        <v>87.24</v>
      </c>
      <c r="L54" s="12">
        <f>IF((E54=0),0,E54/F54)</f>
        <v>4.822222222222222</v>
      </c>
      <c r="M54" s="12">
        <f>IF((H54=0),0,H54/I54)</f>
        <v>5.255421686746987</v>
      </c>
      <c r="N54" s="10">
        <f>E54-J54/365*$B$5</f>
        <v>1.8684931506849267</v>
      </c>
      <c r="O54" s="10">
        <f>H54-J54*$D$4</f>
        <v>-127.60000000000002</v>
      </c>
      <c r="P54" s="10">
        <f>H54/$D$4</f>
        <v>872.4</v>
      </c>
      <c r="Q54" s="57">
        <f>P54/J54</f>
        <v>0.8724</v>
      </c>
      <c r="R54" s="43" t="s">
        <v>220</v>
      </c>
      <c r="S54" s="69">
        <v>33</v>
      </c>
    </row>
    <row r="55" spans="1:19" ht="13.5">
      <c r="A55" s="27" t="s">
        <v>82</v>
      </c>
      <c r="B55" s="11">
        <v>47</v>
      </c>
      <c r="C55" s="9" t="s">
        <v>285</v>
      </c>
      <c r="D55" s="24" t="s">
        <v>166</v>
      </c>
      <c r="E55" s="10">
        <v>80.4</v>
      </c>
      <c r="F55" s="8">
        <v>13</v>
      </c>
      <c r="G55" s="11">
        <f>RANK(H55,H$8:H$128)</f>
        <v>50</v>
      </c>
      <c r="H55" s="10">
        <v>1018.2</v>
      </c>
      <c r="I55" s="8">
        <v>153</v>
      </c>
      <c r="J55" s="8">
        <v>2000</v>
      </c>
      <c r="K55" s="12">
        <v>50.91</v>
      </c>
      <c r="L55" s="12">
        <f>IF((E55=0),0,E55/F55)</f>
        <v>6.184615384615385</v>
      </c>
      <c r="M55" s="12">
        <f>IF((H55=0),0,H55/I55)</f>
        <v>6.654901960784314</v>
      </c>
      <c r="N55" s="10">
        <f>E55-J55/365*$B$5</f>
        <v>-89.46301369863014</v>
      </c>
      <c r="O55" s="10">
        <f>H55-J55*$D$4</f>
        <v>-981.8</v>
      </c>
      <c r="P55" s="10">
        <f>H55/$D$4</f>
        <v>1018.2</v>
      </c>
      <c r="Q55" s="57">
        <f>P55/J55</f>
        <v>0.5091</v>
      </c>
      <c r="R55" s="43" t="s">
        <v>215</v>
      </c>
      <c r="S55" s="69">
        <v>28</v>
      </c>
    </row>
    <row r="56" spans="1:19" ht="13.5">
      <c r="A56" s="27"/>
      <c r="B56" s="11">
        <v>48</v>
      </c>
      <c r="C56" s="9" t="s">
        <v>32</v>
      </c>
      <c r="D56" s="24" t="s">
        <v>168</v>
      </c>
      <c r="E56" s="10">
        <v>78</v>
      </c>
      <c r="F56" s="8">
        <v>5</v>
      </c>
      <c r="G56" s="11">
        <f>RANK(H56,H$8:H$128)</f>
        <v>62</v>
      </c>
      <c r="H56" s="10">
        <v>828</v>
      </c>
      <c r="I56" s="8">
        <v>49</v>
      </c>
      <c r="J56" s="8">
        <v>1000</v>
      </c>
      <c r="K56" s="12">
        <v>82.8</v>
      </c>
      <c r="L56" s="12">
        <f>IF((E56=0),0,E56/F56)</f>
        <v>15.6</v>
      </c>
      <c r="M56" s="12">
        <f>IF((H56=0),0,H56/I56)</f>
        <v>16.897959183673468</v>
      </c>
      <c r="N56" s="10">
        <f>E56-J56/365*$B$5</f>
        <v>-6.93150684931507</v>
      </c>
      <c r="O56" s="10">
        <f>H56-J56*$D$4</f>
        <v>-172</v>
      </c>
      <c r="P56" s="10">
        <f>H56/$D$4</f>
        <v>828</v>
      </c>
      <c r="Q56" s="57">
        <f>P56/J56</f>
        <v>0.828</v>
      </c>
      <c r="R56" s="43" t="s">
        <v>193</v>
      </c>
      <c r="S56" s="69">
        <v>33</v>
      </c>
    </row>
    <row r="57" spans="1:19" ht="13.5">
      <c r="A57" s="27"/>
      <c r="B57" s="11">
        <v>50</v>
      </c>
      <c r="C57" s="9" t="s">
        <v>56</v>
      </c>
      <c r="D57" s="24" t="s">
        <v>11</v>
      </c>
      <c r="E57" s="10">
        <v>77</v>
      </c>
      <c r="F57" s="8">
        <v>12</v>
      </c>
      <c r="G57" s="11">
        <f>RANK(H57,H$8:H$128)</f>
        <v>55</v>
      </c>
      <c r="H57" s="10">
        <v>890</v>
      </c>
      <c r="I57" s="8">
        <v>132</v>
      </c>
      <c r="J57" s="8">
        <v>600</v>
      </c>
      <c r="K57" s="12">
        <v>148.33</v>
      </c>
      <c r="L57" s="12">
        <f>IF((E57=0),0,E57/F57)</f>
        <v>6.416666666666667</v>
      </c>
      <c r="M57" s="12">
        <f>IF((H57=0),0,H57/I57)</f>
        <v>6.742424242424242</v>
      </c>
      <c r="N57" s="10">
        <f>E57-J57/365*$B$5</f>
        <v>26.041095890410965</v>
      </c>
      <c r="O57" s="10">
        <f>H57-J57*$D$4</f>
        <v>290</v>
      </c>
      <c r="P57" s="10">
        <f>H57/$D$4</f>
        <v>890</v>
      </c>
      <c r="Q57" s="57">
        <f>P57/J57</f>
        <v>1.4833333333333334</v>
      </c>
      <c r="R57" s="43" t="s">
        <v>263</v>
      </c>
      <c r="S57" s="69">
        <v>51</v>
      </c>
    </row>
    <row r="58" spans="1:19" ht="13.5">
      <c r="A58" s="27"/>
      <c r="B58" s="11">
        <v>50</v>
      </c>
      <c r="C58" s="9" t="s">
        <v>42</v>
      </c>
      <c r="D58" s="24" t="s">
        <v>11</v>
      </c>
      <c r="E58" s="10">
        <v>77</v>
      </c>
      <c r="F58" s="8">
        <v>7</v>
      </c>
      <c r="G58" s="11">
        <f>RANK(H58,H$8:H$128)</f>
        <v>66</v>
      </c>
      <c r="H58" s="10">
        <v>758</v>
      </c>
      <c r="I58" s="8">
        <v>91</v>
      </c>
      <c r="J58" s="8">
        <v>1000</v>
      </c>
      <c r="K58" s="12">
        <v>75.8</v>
      </c>
      <c r="L58" s="12">
        <f>IF((E58=0),0,E58/F58)</f>
        <v>11</v>
      </c>
      <c r="M58" s="12">
        <f>IF((H58=0),0,H58/I58)</f>
        <v>8.32967032967033</v>
      </c>
      <c r="N58" s="10">
        <f>E58-J58/365*$B$5</f>
        <v>-7.93150684931507</v>
      </c>
      <c r="O58" s="10">
        <f>H58-J58*$D$4</f>
        <v>-242</v>
      </c>
      <c r="P58" s="10">
        <f>H58/$D$4</f>
        <v>758</v>
      </c>
      <c r="Q58" s="57">
        <f>P58/J58</f>
        <v>0.758</v>
      </c>
      <c r="R58" s="43" t="s">
        <v>227</v>
      </c>
      <c r="S58" s="69">
        <v>58</v>
      </c>
    </row>
    <row r="59" spans="1:19" ht="13.5">
      <c r="A59" s="27"/>
      <c r="B59" s="11">
        <v>52</v>
      </c>
      <c r="C59" s="9" t="s">
        <v>55</v>
      </c>
      <c r="D59" s="24" t="s">
        <v>11</v>
      </c>
      <c r="E59" s="10">
        <v>72.1</v>
      </c>
      <c r="F59" s="8">
        <v>8</v>
      </c>
      <c r="G59" s="11">
        <f>RANK(H59,H$8:H$128)</f>
        <v>64</v>
      </c>
      <c r="H59" s="10">
        <v>779.9</v>
      </c>
      <c r="I59" s="8">
        <v>111</v>
      </c>
      <c r="J59" s="8">
        <v>600</v>
      </c>
      <c r="K59" s="12">
        <v>129.98</v>
      </c>
      <c r="L59" s="12">
        <f>IF((E59=0),0,E59/F59)</f>
        <v>9.0125</v>
      </c>
      <c r="M59" s="12">
        <f>IF((H59=0),0,H59/I59)</f>
        <v>7.026126126126126</v>
      </c>
      <c r="N59" s="10">
        <f>E59-J59/365*$B$5</f>
        <v>21.14109589041096</v>
      </c>
      <c r="O59" s="10">
        <f>H59-J59*$D$4</f>
        <v>179.89999999999998</v>
      </c>
      <c r="P59" s="10">
        <f>H59/$D$4</f>
        <v>779.9</v>
      </c>
      <c r="Q59" s="57">
        <f>P59/J59</f>
        <v>1.2998333333333334</v>
      </c>
      <c r="R59" s="43" t="s">
        <v>268</v>
      </c>
      <c r="S59" s="69">
        <v>73</v>
      </c>
    </row>
    <row r="60" spans="1:19" ht="13.5">
      <c r="A60" s="27"/>
      <c r="B60" s="11">
        <v>53</v>
      </c>
      <c r="C60" s="9" t="s">
        <v>304</v>
      </c>
      <c r="D60" s="24" t="s">
        <v>11</v>
      </c>
      <c r="E60" s="10">
        <v>71</v>
      </c>
      <c r="F60" s="8">
        <v>8</v>
      </c>
      <c r="G60" s="11">
        <f>RANK(H60,H$8:H$128)</f>
        <v>32</v>
      </c>
      <c r="H60" s="10">
        <v>1502</v>
      </c>
      <c r="I60" s="8">
        <v>135</v>
      </c>
      <c r="J60" s="8">
        <v>1800</v>
      </c>
      <c r="K60" s="12">
        <v>83.44</v>
      </c>
      <c r="L60" s="12">
        <f>IF((E60=0),0,E60/F60)</f>
        <v>8.875</v>
      </c>
      <c r="M60" s="12">
        <f>IF((H60=0),0,H60/I60)</f>
        <v>11.125925925925927</v>
      </c>
      <c r="N60" s="10">
        <f>E60-J60/365*$B$5</f>
        <v>-81.87671232876713</v>
      </c>
      <c r="O60" s="10">
        <f>H60-J60*$D$4</f>
        <v>-298</v>
      </c>
      <c r="P60" s="10">
        <f>H60/$D$4</f>
        <v>1502</v>
      </c>
      <c r="Q60" s="57">
        <f>P60/J60</f>
        <v>0.8344444444444444</v>
      </c>
      <c r="R60" s="43" t="s">
        <v>305</v>
      </c>
      <c r="S60" s="69">
        <v>26</v>
      </c>
    </row>
    <row r="61" spans="1:19" ht="13.5">
      <c r="A61" s="27"/>
      <c r="B61" s="11">
        <v>53</v>
      </c>
      <c r="C61" s="9" t="s">
        <v>102</v>
      </c>
      <c r="D61" s="24" t="s">
        <v>11</v>
      </c>
      <c r="E61" s="10">
        <v>71</v>
      </c>
      <c r="F61" s="8">
        <v>8</v>
      </c>
      <c r="G61" s="11">
        <f>RANK(H61,H$8:H$128)</f>
        <v>47</v>
      </c>
      <c r="H61" s="10">
        <v>1052.5</v>
      </c>
      <c r="I61" s="8">
        <v>112</v>
      </c>
      <c r="J61" s="8">
        <v>1800</v>
      </c>
      <c r="K61" s="12">
        <v>58.47</v>
      </c>
      <c r="L61" s="12">
        <f>IF((E61=0),0,E61/F61)</f>
        <v>8.875</v>
      </c>
      <c r="M61" s="12">
        <f>IF((H61=0),0,H61/I61)</f>
        <v>9.397321428571429</v>
      </c>
      <c r="N61" s="10">
        <f>E61-J61/365*$B$5</f>
        <v>-81.87671232876713</v>
      </c>
      <c r="O61" s="10">
        <f>H61-J61*$D$4</f>
        <v>-747.5</v>
      </c>
      <c r="P61" s="10">
        <f>H61/$D$4</f>
        <v>1052.5</v>
      </c>
      <c r="Q61" s="57">
        <f>P61/J61</f>
        <v>0.5847222222222223</v>
      </c>
      <c r="R61" s="43" t="s">
        <v>238</v>
      </c>
      <c r="S61" s="69">
        <v>29</v>
      </c>
    </row>
    <row r="62" spans="1:19" ht="13.5">
      <c r="A62" s="27"/>
      <c r="B62" s="11">
        <v>55</v>
      </c>
      <c r="C62" s="9" t="s">
        <v>44</v>
      </c>
      <c r="D62" s="24" t="s">
        <v>11</v>
      </c>
      <c r="E62" s="10">
        <v>67.8</v>
      </c>
      <c r="F62" s="8">
        <v>7</v>
      </c>
      <c r="G62" s="11">
        <f>RANK(H62,H$8:H$128)</f>
        <v>29</v>
      </c>
      <c r="H62" s="10">
        <v>1526.4</v>
      </c>
      <c r="I62" s="8">
        <v>116</v>
      </c>
      <c r="J62" s="8">
        <v>1800</v>
      </c>
      <c r="K62" s="12">
        <v>84.8</v>
      </c>
      <c r="L62" s="12">
        <f>IF((E62=0),0,E62/F62)</f>
        <v>9.685714285714285</v>
      </c>
      <c r="M62" s="12">
        <f>IF((H62=0),0,H62/I62)</f>
        <v>13.158620689655173</v>
      </c>
      <c r="N62" s="10">
        <f>E62-J62/365*$B$5</f>
        <v>-85.07671232876713</v>
      </c>
      <c r="O62" s="10">
        <f>H62-J62*$D$4</f>
        <v>-273.5999999999999</v>
      </c>
      <c r="P62" s="10">
        <f>H62/$D$4</f>
        <v>1526.4</v>
      </c>
      <c r="Q62" s="57">
        <f>P62/J62</f>
        <v>0.8480000000000001</v>
      </c>
      <c r="R62" s="43" t="s">
        <v>201</v>
      </c>
      <c r="S62" s="69">
        <v>45</v>
      </c>
    </row>
    <row r="63" spans="1:19" ht="13.5">
      <c r="A63" s="27" t="s">
        <v>82</v>
      </c>
      <c r="B63" s="11">
        <v>56</v>
      </c>
      <c r="C63" s="9" t="s">
        <v>320</v>
      </c>
      <c r="D63" s="24" t="s">
        <v>11</v>
      </c>
      <c r="E63" s="10">
        <v>65</v>
      </c>
      <c r="F63" s="8">
        <v>9</v>
      </c>
      <c r="G63" s="11">
        <f>RANK(H63,H$8:H$128)</f>
        <v>89</v>
      </c>
      <c r="H63" s="10">
        <v>269.5</v>
      </c>
      <c r="I63" s="8">
        <v>39</v>
      </c>
      <c r="J63" s="8">
        <v>300</v>
      </c>
      <c r="K63" s="12">
        <v>89.83</v>
      </c>
      <c r="L63" s="12">
        <f>IF((E63=0),0,E63/F63)</f>
        <v>7.222222222222222</v>
      </c>
      <c r="M63" s="12">
        <f>IF((H63=0),0,H63/I63)</f>
        <v>6.910256410256411</v>
      </c>
      <c r="N63" s="10">
        <f>E63-J63/365*$B$5</f>
        <v>39.52054794520548</v>
      </c>
      <c r="O63" s="10">
        <f>H63-J63*$D$4</f>
        <v>-30.5</v>
      </c>
      <c r="P63" s="10">
        <f>H63/$D$4</f>
        <v>269.5</v>
      </c>
      <c r="Q63" s="57">
        <f>P63/J63</f>
        <v>0.8983333333333333</v>
      </c>
      <c r="R63" s="43" t="s">
        <v>326</v>
      </c>
      <c r="S63" s="69">
        <v>27</v>
      </c>
    </row>
    <row r="64" spans="1:19" ht="13.5">
      <c r="A64" s="27"/>
      <c r="B64" s="11">
        <v>57</v>
      </c>
      <c r="C64" s="9" t="s">
        <v>139</v>
      </c>
      <c r="D64" s="24" t="s">
        <v>38</v>
      </c>
      <c r="E64" s="10">
        <v>64</v>
      </c>
      <c r="F64" s="8">
        <v>12</v>
      </c>
      <c r="G64" s="11">
        <f>RANK(H64,H$8:H$128)</f>
        <v>41</v>
      </c>
      <c r="H64" s="10">
        <v>1194</v>
      </c>
      <c r="I64" s="8">
        <v>213</v>
      </c>
      <c r="J64" s="8">
        <v>1460</v>
      </c>
      <c r="K64" s="12">
        <v>81.78</v>
      </c>
      <c r="L64" s="12">
        <f>IF((E64=0),0,E64/F64)</f>
        <v>5.333333333333333</v>
      </c>
      <c r="M64" s="12">
        <f>IF((H64=0),0,H64/I64)</f>
        <v>5.605633802816901</v>
      </c>
      <c r="N64" s="10">
        <f>E64-J64/365*$B$5</f>
        <v>-60</v>
      </c>
      <c r="O64" s="10">
        <f>H64-J64*$D$4</f>
        <v>-266</v>
      </c>
      <c r="P64" s="10">
        <f>H64/$D$4</f>
        <v>1194</v>
      </c>
      <c r="Q64" s="57">
        <f>P64/J64</f>
        <v>0.8178082191780822</v>
      </c>
      <c r="R64" s="43" t="s">
        <v>210</v>
      </c>
      <c r="S64" s="69">
        <v>57</v>
      </c>
    </row>
    <row r="65" spans="1:19" ht="13.5">
      <c r="A65" s="27"/>
      <c r="B65" s="11">
        <v>58</v>
      </c>
      <c r="C65" s="9" t="s">
        <v>311</v>
      </c>
      <c r="D65" s="24" t="s">
        <v>11</v>
      </c>
      <c r="E65" s="10">
        <v>63.5</v>
      </c>
      <c r="F65" s="8">
        <v>8</v>
      </c>
      <c r="G65" s="11">
        <f>RANK(H65,H$8:H$128)</f>
        <v>57</v>
      </c>
      <c r="H65" s="10">
        <v>878.9</v>
      </c>
      <c r="I65" s="8">
        <v>82</v>
      </c>
      <c r="J65" s="8">
        <v>1200</v>
      </c>
      <c r="K65" s="12">
        <v>73.24</v>
      </c>
      <c r="L65" s="12">
        <f>IF((E65=0),0,E65/F65)</f>
        <v>7.9375</v>
      </c>
      <c r="M65" s="12">
        <f>IF((H65=0),0,H65/I65)</f>
        <v>10.71829268292683</v>
      </c>
      <c r="N65" s="10">
        <f>E65-J65/365*$B$5</f>
        <v>-38.41780821917807</v>
      </c>
      <c r="O65" s="10">
        <f>H65-J65*$D$4</f>
        <v>-321.1</v>
      </c>
      <c r="P65" s="10">
        <f>H65/$D$4</f>
        <v>878.9</v>
      </c>
      <c r="Q65" s="57">
        <f>P65/J65</f>
        <v>0.7324166666666666</v>
      </c>
      <c r="R65" s="43" t="s">
        <v>312</v>
      </c>
      <c r="S65" s="69">
        <v>24</v>
      </c>
    </row>
    <row r="66" spans="1:19" ht="13.5">
      <c r="A66" s="27"/>
      <c r="B66" s="11">
        <v>59</v>
      </c>
      <c r="C66" s="9" t="s">
        <v>142</v>
      </c>
      <c r="D66" s="24" t="s">
        <v>11</v>
      </c>
      <c r="E66" s="10">
        <v>63</v>
      </c>
      <c r="F66" s="8">
        <v>12</v>
      </c>
      <c r="G66" s="11">
        <f>RANK(H66,H$8:H$128)</f>
        <v>83</v>
      </c>
      <c r="H66" s="10">
        <v>376.5</v>
      </c>
      <c r="I66" s="8">
        <v>69</v>
      </c>
      <c r="J66" s="8">
        <v>600</v>
      </c>
      <c r="K66" s="12">
        <v>62.75</v>
      </c>
      <c r="L66" s="12">
        <f>IF((E66=0),0,E66/F66)</f>
        <v>5.25</v>
      </c>
      <c r="M66" s="12">
        <f>IF((H66=0),0,H66/I66)</f>
        <v>5.456521739130435</v>
      </c>
      <c r="N66" s="10">
        <f>E66-J66/365*$B$5</f>
        <v>12.041095890410965</v>
      </c>
      <c r="O66" s="10">
        <f>H66-J66*$D$4</f>
        <v>-223.5</v>
      </c>
      <c r="P66" s="10">
        <f>H66/$D$4</f>
        <v>376.5</v>
      </c>
      <c r="Q66" s="57">
        <f>P66/J66</f>
        <v>0.6275</v>
      </c>
      <c r="R66" s="43" t="s">
        <v>229</v>
      </c>
      <c r="S66" s="69">
        <v>32</v>
      </c>
    </row>
    <row r="67" spans="1:19" ht="13.5">
      <c r="A67" s="27"/>
      <c r="B67" s="11">
        <v>60</v>
      </c>
      <c r="C67" s="9" t="s">
        <v>57</v>
      </c>
      <c r="D67" s="24" t="s">
        <v>10</v>
      </c>
      <c r="E67" s="10">
        <v>61.8</v>
      </c>
      <c r="F67" s="8">
        <v>10</v>
      </c>
      <c r="G67" s="11">
        <f>RANK(H67,H$8:H$128)</f>
        <v>73</v>
      </c>
      <c r="H67" s="10">
        <v>528.4</v>
      </c>
      <c r="I67" s="8">
        <v>104</v>
      </c>
      <c r="J67" s="8">
        <v>600</v>
      </c>
      <c r="K67" s="12">
        <v>88.07</v>
      </c>
      <c r="L67" s="12">
        <f>IF((E67=0),0,E67/F67)</f>
        <v>6.18</v>
      </c>
      <c r="M67" s="12">
        <f>IF((H67=0),0,H67/I67)</f>
        <v>5.0807692307692305</v>
      </c>
      <c r="N67" s="10">
        <f>E67-J67/365*$B$5</f>
        <v>10.841095890410962</v>
      </c>
      <c r="O67" s="10">
        <f>H67-J67*$D$4</f>
        <v>-71.60000000000002</v>
      </c>
      <c r="P67" s="10">
        <f>H67/$D$4</f>
        <v>528.4</v>
      </c>
      <c r="Q67" s="57">
        <f>P67/J67</f>
        <v>0.8806666666666666</v>
      </c>
      <c r="R67" s="43" t="s">
        <v>224</v>
      </c>
      <c r="S67" s="69">
        <v>32</v>
      </c>
    </row>
    <row r="68" spans="1:19" ht="13.5">
      <c r="A68" s="27"/>
      <c r="B68" s="11">
        <v>61</v>
      </c>
      <c r="C68" s="9" t="s">
        <v>52</v>
      </c>
      <c r="D68" s="24" t="s">
        <v>11</v>
      </c>
      <c r="E68" s="10">
        <v>59</v>
      </c>
      <c r="F68" s="8">
        <v>4</v>
      </c>
      <c r="G68" s="11">
        <f>RANK(H68,H$8:H$128)</f>
        <v>59</v>
      </c>
      <c r="H68" s="10">
        <v>861.5</v>
      </c>
      <c r="I68" s="8">
        <v>50</v>
      </c>
      <c r="J68" s="8">
        <v>1000</v>
      </c>
      <c r="K68" s="12">
        <v>86.15</v>
      </c>
      <c r="L68" s="12">
        <f>IF((E68=0),0,E68/F68)</f>
        <v>14.75</v>
      </c>
      <c r="M68" s="12">
        <f>IF((H68=0),0,H68/I68)</f>
        <v>17.23</v>
      </c>
      <c r="N68" s="10">
        <f>E68-J68/365*$B$5</f>
        <v>-25.93150684931507</v>
      </c>
      <c r="O68" s="10">
        <f>H68-J68*$D$4</f>
        <v>-138.5</v>
      </c>
      <c r="P68" s="10">
        <f>H68/$D$4</f>
        <v>861.5</v>
      </c>
      <c r="Q68" s="57">
        <f>P68/J68</f>
        <v>0.8615</v>
      </c>
      <c r="R68" s="43" t="s">
        <v>219</v>
      </c>
      <c r="S68" s="69">
        <v>43</v>
      </c>
    </row>
    <row r="69" spans="1:19" ht="13.5">
      <c r="A69" s="27"/>
      <c r="B69" s="11">
        <v>62</v>
      </c>
      <c r="C69" s="9" t="s">
        <v>40</v>
      </c>
      <c r="D69" s="24" t="s">
        <v>10</v>
      </c>
      <c r="E69" s="10">
        <v>57.5</v>
      </c>
      <c r="F69" s="8">
        <v>6</v>
      </c>
      <c r="G69" s="11">
        <f>RANK(H69,H$8:H$128)</f>
        <v>51</v>
      </c>
      <c r="H69" s="10">
        <v>967</v>
      </c>
      <c r="I69" s="8">
        <v>139</v>
      </c>
      <c r="J69" s="8">
        <v>1200</v>
      </c>
      <c r="K69" s="12">
        <v>80.58</v>
      </c>
      <c r="L69" s="12">
        <f>IF((E69=0),0,E69/F69)</f>
        <v>9.583333333333334</v>
      </c>
      <c r="M69" s="12">
        <f>IF((H69=0),0,H69/I69)</f>
        <v>6.956834532374101</v>
      </c>
      <c r="N69" s="10">
        <f>E69-J69/365*$B$5</f>
        <v>-44.41780821917807</v>
      </c>
      <c r="O69" s="10">
        <f>H69-J69*$D$4</f>
        <v>-233</v>
      </c>
      <c r="P69" s="10">
        <f>H69/$D$4</f>
        <v>967</v>
      </c>
      <c r="Q69" s="57">
        <f>P69/J69</f>
        <v>0.8058333333333333</v>
      </c>
      <c r="R69" s="43" t="s">
        <v>228</v>
      </c>
      <c r="S69" s="69">
        <v>54</v>
      </c>
    </row>
    <row r="70" spans="1:19" ht="13.5">
      <c r="A70" s="27"/>
      <c r="B70" s="11">
        <v>63</v>
      </c>
      <c r="C70" s="9" t="s">
        <v>81</v>
      </c>
      <c r="D70" s="24" t="s">
        <v>10</v>
      </c>
      <c r="E70" s="10">
        <v>57</v>
      </c>
      <c r="F70" s="8">
        <v>3</v>
      </c>
      <c r="G70" s="11">
        <f>RANK(H70,H$8:H$128)</f>
        <v>56</v>
      </c>
      <c r="H70" s="10">
        <v>881.4</v>
      </c>
      <c r="I70" s="8">
        <v>51</v>
      </c>
      <c r="J70" s="8">
        <v>1500</v>
      </c>
      <c r="K70" s="12">
        <v>58.76</v>
      </c>
      <c r="L70" s="12">
        <f>IF((E70=0),0,E70/F70)</f>
        <v>19</v>
      </c>
      <c r="M70" s="12">
        <f>IF((H70=0),0,H70/I70)</f>
        <v>17.28235294117647</v>
      </c>
      <c r="N70" s="10">
        <f>E70-J70/365*$B$5</f>
        <v>-70.39726027397262</v>
      </c>
      <c r="O70" s="10">
        <f>H70-J70*$D$4</f>
        <v>-618.6</v>
      </c>
      <c r="P70" s="10">
        <f>H70/$D$4</f>
        <v>881.4</v>
      </c>
      <c r="Q70" s="57">
        <f>P70/J70</f>
        <v>0.5876</v>
      </c>
      <c r="R70" s="43" t="s">
        <v>200</v>
      </c>
      <c r="S70" s="69">
        <v>30</v>
      </c>
    </row>
    <row r="71" spans="1:19" ht="13.5">
      <c r="A71" s="27"/>
      <c r="B71" s="11">
        <v>64</v>
      </c>
      <c r="C71" s="9" t="s">
        <v>71</v>
      </c>
      <c r="D71" s="24" t="s">
        <v>31</v>
      </c>
      <c r="E71" s="10">
        <v>52.2</v>
      </c>
      <c r="F71" s="8">
        <v>3</v>
      </c>
      <c r="G71" s="11">
        <f>RANK(H71,H$8:H$128)</f>
        <v>97</v>
      </c>
      <c r="H71" s="10">
        <v>210.7</v>
      </c>
      <c r="I71" s="8">
        <v>37</v>
      </c>
      <c r="J71" s="8">
        <v>365</v>
      </c>
      <c r="K71" s="12">
        <v>57.73</v>
      </c>
      <c r="L71" s="12">
        <f>IF((E71=0),0,E71/F71)</f>
        <v>17.400000000000002</v>
      </c>
      <c r="M71" s="12">
        <f>IF((H71=0),0,H71/I71)</f>
        <v>5.694594594594594</v>
      </c>
      <c r="N71" s="10">
        <f>E71-J71/365*$B$5</f>
        <v>21.200000000000003</v>
      </c>
      <c r="O71" s="10">
        <f>H71-J71*$D$4</f>
        <v>-154.3</v>
      </c>
      <c r="P71" s="10">
        <f>H71/$D$4</f>
        <v>210.7</v>
      </c>
      <c r="Q71" s="57">
        <f>P71/J71</f>
        <v>0.5772602739726027</v>
      </c>
      <c r="R71" s="43" t="s">
        <v>245</v>
      </c>
      <c r="S71" s="69">
        <v>65</v>
      </c>
    </row>
    <row r="72" spans="1:19" ht="13.5">
      <c r="A72" s="27"/>
      <c r="B72" s="11">
        <v>65</v>
      </c>
      <c r="C72" s="9" t="s">
        <v>319</v>
      </c>
      <c r="D72" s="24" t="s">
        <v>11</v>
      </c>
      <c r="E72" s="10">
        <v>50</v>
      </c>
      <c r="F72" s="8">
        <v>5</v>
      </c>
      <c r="G72" s="11">
        <f>RANK(H72,H$8:H$128)</f>
        <v>98</v>
      </c>
      <c r="H72" s="10">
        <v>209</v>
      </c>
      <c r="I72" s="8">
        <v>26</v>
      </c>
      <c r="J72" s="8">
        <v>800</v>
      </c>
      <c r="K72" s="12">
        <v>26.13</v>
      </c>
      <c r="L72" s="12">
        <f>IF((E72=0),0,E72/F72)</f>
        <v>10</v>
      </c>
      <c r="M72" s="12">
        <f>IF((H72=0),0,H72/I72)</f>
        <v>8.038461538461538</v>
      </c>
      <c r="N72" s="10">
        <f>E72-J72/365*$B$5</f>
        <v>-17.945205479452056</v>
      </c>
      <c r="O72" s="10">
        <f>H72-J72*$D$4</f>
        <v>-591</v>
      </c>
      <c r="P72" s="10">
        <f>H72/$D$4</f>
        <v>209</v>
      </c>
      <c r="Q72" s="57">
        <f>P72/J72</f>
        <v>0.26125</v>
      </c>
      <c r="R72" s="43" t="s">
        <v>325</v>
      </c>
      <c r="S72" s="69">
        <v>25</v>
      </c>
    </row>
    <row r="73" spans="1:19" ht="13.5">
      <c r="A73" s="27" t="s">
        <v>82</v>
      </c>
      <c r="B73" s="11">
        <v>66</v>
      </c>
      <c r="C73" s="9" t="s">
        <v>104</v>
      </c>
      <c r="D73" s="24" t="s">
        <v>11</v>
      </c>
      <c r="E73" s="10">
        <v>49</v>
      </c>
      <c r="F73" s="8">
        <v>3</v>
      </c>
      <c r="G73" s="11">
        <f>RANK(H73,H$8:H$128)</f>
        <v>63</v>
      </c>
      <c r="H73" s="10">
        <v>819</v>
      </c>
      <c r="I73" s="8">
        <v>47</v>
      </c>
      <c r="J73" s="8">
        <v>1000</v>
      </c>
      <c r="K73" s="12">
        <v>81.9</v>
      </c>
      <c r="L73" s="12">
        <f>IF((E73=0),0,E73/F73)</f>
        <v>16.333333333333332</v>
      </c>
      <c r="M73" s="12">
        <f>IF((H73=0),0,H73/I73)</f>
        <v>17.425531914893618</v>
      </c>
      <c r="N73" s="10">
        <f>E73-J73/365*$B$5</f>
        <v>-35.93150684931507</v>
      </c>
      <c r="O73" s="10">
        <f>H73-J73*$D$4</f>
        <v>-181</v>
      </c>
      <c r="P73" s="10">
        <f>H73/$D$4</f>
        <v>819</v>
      </c>
      <c r="Q73" s="57">
        <f>P73/J73</f>
        <v>0.819</v>
      </c>
      <c r="R73" s="43" t="s">
        <v>231</v>
      </c>
      <c r="S73" s="69">
        <v>43</v>
      </c>
    </row>
    <row r="74" spans="1:19" ht="13.5">
      <c r="A74" s="27"/>
      <c r="B74" s="11">
        <v>67</v>
      </c>
      <c r="C74" s="9" t="s">
        <v>169</v>
      </c>
      <c r="D74" s="24" t="s">
        <v>103</v>
      </c>
      <c r="E74" s="10">
        <v>48</v>
      </c>
      <c r="F74" s="8">
        <v>8</v>
      </c>
      <c r="G74" s="11">
        <f>RANK(H74,H$8:H$128)</f>
        <v>70</v>
      </c>
      <c r="H74" s="10">
        <v>583</v>
      </c>
      <c r="I74" s="8">
        <v>102</v>
      </c>
      <c r="J74" s="8">
        <v>1200</v>
      </c>
      <c r="K74" s="12">
        <v>48.58</v>
      </c>
      <c r="L74" s="12">
        <f>IF((E74=0),0,E74/F74)</f>
        <v>6</v>
      </c>
      <c r="M74" s="12">
        <f>IF((H74=0),0,H74/I74)</f>
        <v>5.715686274509804</v>
      </c>
      <c r="N74" s="10">
        <f>E74-J74/365*$B$5</f>
        <v>-53.91780821917807</v>
      </c>
      <c r="O74" s="10">
        <f>H74-J74*$D$4</f>
        <v>-617</v>
      </c>
      <c r="P74" s="10">
        <f>H74/$D$4</f>
        <v>583</v>
      </c>
      <c r="Q74" s="57">
        <f>P74/J74</f>
        <v>0.48583333333333334</v>
      </c>
      <c r="R74" s="43" t="s">
        <v>173</v>
      </c>
      <c r="S74" s="69">
        <v>35</v>
      </c>
    </row>
    <row r="75" spans="1:19" ht="13.5">
      <c r="A75" s="27"/>
      <c r="B75" s="11">
        <v>68</v>
      </c>
      <c r="C75" s="9" t="s">
        <v>309</v>
      </c>
      <c r="D75" s="24" t="s">
        <v>11</v>
      </c>
      <c r="E75" s="10">
        <v>47</v>
      </c>
      <c r="F75" s="8">
        <v>5</v>
      </c>
      <c r="G75" s="11">
        <f>RANK(H75,H$8:H$128)</f>
        <v>78</v>
      </c>
      <c r="H75" s="10">
        <v>480.2</v>
      </c>
      <c r="I75" s="8">
        <v>51</v>
      </c>
      <c r="J75" s="8">
        <v>700</v>
      </c>
      <c r="K75" s="12">
        <v>68.6</v>
      </c>
      <c r="L75" s="12">
        <f>IF((E75=0),0,E75/F75)</f>
        <v>9.4</v>
      </c>
      <c r="M75" s="12">
        <f>IF((H75=0),0,H75/I75)</f>
        <v>9.415686274509804</v>
      </c>
      <c r="N75" s="10">
        <f>E75-J75/365*$B$5</f>
        <v>-12.452054794520542</v>
      </c>
      <c r="O75" s="10">
        <f>H75-J75*$D$4</f>
        <v>-219.8</v>
      </c>
      <c r="P75" s="10">
        <f>H75/$D$4</f>
        <v>480.2</v>
      </c>
      <c r="Q75" s="57">
        <f>P75/J75</f>
        <v>0.6859999999999999</v>
      </c>
      <c r="R75" s="43" t="s">
        <v>310</v>
      </c>
      <c r="S75" s="69">
        <v>26</v>
      </c>
    </row>
    <row r="76" spans="1:19" ht="13.5">
      <c r="A76" s="27"/>
      <c r="B76" s="11">
        <v>69</v>
      </c>
      <c r="C76" s="9" t="s">
        <v>58</v>
      </c>
      <c r="D76" s="24" t="s">
        <v>103</v>
      </c>
      <c r="E76" s="10">
        <v>42</v>
      </c>
      <c r="F76" s="8">
        <v>7</v>
      </c>
      <c r="G76" s="11">
        <f>RANK(H76,H$8:H$128)</f>
        <v>79</v>
      </c>
      <c r="H76" s="10">
        <v>463.5</v>
      </c>
      <c r="I76" s="8">
        <v>86</v>
      </c>
      <c r="J76" s="8">
        <v>480</v>
      </c>
      <c r="K76" s="12">
        <v>96.56</v>
      </c>
      <c r="L76" s="12">
        <f>IF((E76=0),0,E76/F76)</f>
        <v>6</v>
      </c>
      <c r="M76" s="12">
        <f>IF((H76=0),0,H76/I76)</f>
        <v>5.3895348837209305</v>
      </c>
      <c r="N76" s="10">
        <f>E76-J76/365*$B$5</f>
        <v>1.2328767123287676</v>
      </c>
      <c r="O76" s="10">
        <f>H76-J76*$D$4</f>
        <v>-16.5</v>
      </c>
      <c r="P76" s="10">
        <f>H76/$D$4</f>
        <v>463.5</v>
      </c>
      <c r="Q76" s="57">
        <f>P76/J76</f>
        <v>0.965625</v>
      </c>
      <c r="R76" s="43" t="s">
        <v>232</v>
      </c>
      <c r="S76" s="69">
        <v>39</v>
      </c>
    </row>
    <row r="77" spans="1:19" ht="13.5">
      <c r="A77" s="27"/>
      <c r="B77" s="11">
        <v>70</v>
      </c>
      <c r="C77" s="9" t="s">
        <v>17</v>
      </c>
      <c r="D77" s="24" t="s">
        <v>133</v>
      </c>
      <c r="E77" s="10">
        <v>40</v>
      </c>
      <c r="F77" s="8">
        <v>5</v>
      </c>
      <c r="G77" s="11">
        <f>RANK(H77,H$8:H$128)</f>
        <v>14</v>
      </c>
      <c r="H77" s="10">
        <v>2409</v>
      </c>
      <c r="I77" s="8">
        <v>246</v>
      </c>
      <c r="J77" s="8">
        <v>2000</v>
      </c>
      <c r="K77" s="12">
        <v>120.45</v>
      </c>
      <c r="L77" s="12">
        <f>IF((E77=0),0,E77/F77)</f>
        <v>8</v>
      </c>
      <c r="M77" s="12">
        <f>IF((H77=0),0,H77/I77)</f>
        <v>9.792682926829269</v>
      </c>
      <c r="N77" s="10">
        <f>E77-J77/365*$B$5</f>
        <v>-129.86301369863014</v>
      </c>
      <c r="O77" s="10">
        <f>H77-J77*$D$4</f>
        <v>409</v>
      </c>
      <c r="P77" s="10">
        <f>H77/$D$4</f>
        <v>2409</v>
      </c>
      <c r="Q77" s="57">
        <f>P77/J77</f>
        <v>1.2045</v>
      </c>
      <c r="R77" s="43" t="s">
        <v>188</v>
      </c>
      <c r="S77" s="69">
        <v>64</v>
      </c>
    </row>
    <row r="78" spans="1:19" ht="13.5">
      <c r="A78" s="27"/>
      <c r="B78" s="11">
        <v>70</v>
      </c>
      <c r="C78" s="9" t="s">
        <v>30</v>
      </c>
      <c r="D78" s="24" t="s">
        <v>31</v>
      </c>
      <c r="E78" s="10">
        <v>40</v>
      </c>
      <c r="F78" s="8">
        <v>3</v>
      </c>
      <c r="G78" s="11">
        <f>RANK(H78,H$8:H$128)</f>
        <v>76</v>
      </c>
      <c r="H78" s="10">
        <v>490</v>
      </c>
      <c r="I78" s="8">
        <v>30</v>
      </c>
      <c r="J78" s="8">
        <v>1200</v>
      </c>
      <c r="K78" s="12">
        <v>40.83</v>
      </c>
      <c r="L78" s="12">
        <f>IF((E78=0),0,E78/F78)</f>
        <v>13.333333333333334</v>
      </c>
      <c r="M78" s="12">
        <f>IF((H78=0),0,H78/I78)</f>
        <v>16.333333333333332</v>
      </c>
      <c r="N78" s="10">
        <f>E78-J78/365*$B$5</f>
        <v>-61.91780821917807</v>
      </c>
      <c r="O78" s="10">
        <f>H78-J78*$D$4</f>
        <v>-710</v>
      </c>
      <c r="P78" s="10">
        <f>H78/$D$4</f>
        <v>490</v>
      </c>
      <c r="Q78" s="57">
        <f>P78/J78</f>
        <v>0.4083333333333333</v>
      </c>
      <c r="R78" s="43" t="s">
        <v>225</v>
      </c>
      <c r="S78" s="69">
        <v>49</v>
      </c>
    </row>
    <row r="79" spans="1:19" ht="13.5">
      <c r="A79" s="27"/>
      <c r="B79" s="11">
        <v>72</v>
      </c>
      <c r="C79" s="9" t="s">
        <v>138</v>
      </c>
      <c r="D79" s="24" t="s">
        <v>11</v>
      </c>
      <c r="E79" s="10">
        <v>39</v>
      </c>
      <c r="F79" s="8">
        <v>5</v>
      </c>
      <c r="G79" s="11">
        <f>RANK(H79,H$8:H$128)</f>
        <v>61</v>
      </c>
      <c r="H79" s="10">
        <v>840.6</v>
      </c>
      <c r="I79" s="8">
        <v>135</v>
      </c>
      <c r="J79" s="8">
        <v>1000</v>
      </c>
      <c r="K79" s="12">
        <v>84.06</v>
      </c>
      <c r="L79" s="12">
        <f>IF((E79=0),0,E79/F79)</f>
        <v>7.8</v>
      </c>
      <c r="M79" s="12">
        <f>IF((H79=0),0,H79/I79)</f>
        <v>6.226666666666667</v>
      </c>
      <c r="N79" s="10">
        <f>E79-J79/365*$B$5</f>
        <v>-45.93150684931507</v>
      </c>
      <c r="O79" s="10">
        <f>H79-J79*$D$4</f>
        <v>-159.39999999999998</v>
      </c>
      <c r="P79" s="10">
        <f>H79/$D$4</f>
        <v>840.6</v>
      </c>
      <c r="Q79" s="57">
        <f>P79/J79</f>
        <v>0.8406</v>
      </c>
      <c r="R79" s="43" t="s">
        <v>205</v>
      </c>
      <c r="S79" s="69">
        <v>44</v>
      </c>
    </row>
    <row r="80" spans="1:19" ht="13.5">
      <c r="A80" s="27"/>
      <c r="B80" s="11">
        <v>73</v>
      </c>
      <c r="C80" s="9" t="s">
        <v>137</v>
      </c>
      <c r="D80" s="24" t="s">
        <v>67</v>
      </c>
      <c r="E80" s="10">
        <v>31.5</v>
      </c>
      <c r="F80" s="8">
        <v>7</v>
      </c>
      <c r="G80" s="11">
        <f>RANK(H80,H$8:H$128)</f>
        <v>53</v>
      </c>
      <c r="H80" s="10">
        <v>929</v>
      </c>
      <c r="I80" s="8">
        <v>150</v>
      </c>
      <c r="J80" s="8">
        <v>2400</v>
      </c>
      <c r="K80" s="12">
        <v>38.71</v>
      </c>
      <c r="L80" s="12">
        <f>IF((E80=0),0,E80/F80)</f>
        <v>4.5</v>
      </c>
      <c r="M80" s="12">
        <f>IF((H80=0),0,H80/I80)</f>
        <v>6.193333333333333</v>
      </c>
      <c r="N80" s="10">
        <f>E80-J80/365*$B$5</f>
        <v>-172.33561643835614</v>
      </c>
      <c r="O80" s="10">
        <f>H80-J80*$D$4</f>
        <v>-1471</v>
      </c>
      <c r="P80" s="10">
        <f>H80/$D$4</f>
        <v>929</v>
      </c>
      <c r="Q80" s="57">
        <f>P80/J80</f>
        <v>0.38708333333333333</v>
      </c>
      <c r="R80" s="43" t="s">
        <v>207</v>
      </c>
      <c r="S80" s="69">
        <v>25</v>
      </c>
    </row>
    <row r="81" spans="1:19" ht="13.5">
      <c r="A81" s="27"/>
      <c r="B81" s="11">
        <v>74</v>
      </c>
      <c r="C81" s="9" t="s">
        <v>54</v>
      </c>
      <c r="D81" s="24" t="s">
        <v>11</v>
      </c>
      <c r="E81" s="10">
        <v>30.2</v>
      </c>
      <c r="F81" s="8">
        <v>5</v>
      </c>
      <c r="G81" s="11">
        <f>RANK(H81,H$8:H$128)</f>
        <v>39</v>
      </c>
      <c r="H81" s="10">
        <v>1265.4</v>
      </c>
      <c r="I81" s="8">
        <v>105</v>
      </c>
      <c r="J81" s="8">
        <v>1000</v>
      </c>
      <c r="K81" s="12">
        <v>126.54</v>
      </c>
      <c r="L81" s="12">
        <f>IF((E81=0),0,E81/F81)</f>
        <v>6.04</v>
      </c>
      <c r="M81" s="12">
        <f>IF((H81=0),0,H81/I81)</f>
        <v>12.051428571428572</v>
      </c>
      <c r="N81" s="10">
        <f>E81-J81/365*$B$5</f>
        <v>-54.73150684931507</v>
      </c>
      <c r="O81" s="10">
        <f>H81-J81*$D$4</f>
        <v>265.4000000000001</v>
      </c>
      <c r="P81" s="10">
        <f>H81/$D$4</f>
        <v>1265.4</v>
      </c>
      <c r="Q81" s="57">
        <f>P81/J81</f>
        <v>1.2654</v>
      </c>
      <c r="R81" s="43" t="s">
        <v>264</v>
      </c>
      <c r="S81" s="69">
        <v>36</v>
      </c>
    </row>
    <row r="82" spans="1:19" ht="13.5">
      <c r="A82" s="27"/>
      <c r="B82" s="11">
        <v>75</v>
      </c>
      <c r="C82" s="9" t="s">
        <v>287</v>
      </c>
      <c r="D82" s="24" t="s">
        <v>11</v>
      </c>
      <c r="E82" s="10">
        <v>27</v>
      </c>
      <c r="F82" s="8">
        <v>4</v>
      </c>
      <c r="G82" s="11">
        <f>RANK(H82,H$8:H$128)</f>
        <v>69</v>
      </c>
      <c r="H82" s="10">
        <v>636</v>
      </c>
      <c r="I82" s="8">
        <v>57</v>
      </c>
      <c r="J82" s="8">
        <v>1200</v>
      </c>
      <c r="K82" s="12">
        <v>53</v>
      </c>
      <c r="L82" s="12">
        <f>IF((E82=0),0,E82/F82)</f>
        <v>6.75</v>
      </c>
      <c r="M82" s="12">
        <f>IF((H82=0),0,H82/I82)</f>
        <v>11.157894736842104</v>
      </c>
      <c r="N82" s="10">
        <f>E82-J82/365*$B$5</f>
        <v>-74.91780821917807</v>
      </c>
      <c r="O82" s="10">
        <f>H82-J82*$D$4</f>
        <v>-564</v>
      </c>
      <c r="P82" s="10">
        <f>H82/$D$4</f>
        <v>636</v>
      </c>
      <c r="Q82" s="57">
        <f>P82/J82</f>
        <v>0.53</v>
      </c>
      <c r="R82" s="43" t="s">
        <v>299</v>
      </c>
      <c r="S82" s="69">
        <v>24</v>
      </c>
    </row>
    <row r="83" spans="1:19" ht="13.5">
      <c r="A83" s="27"/>
      <c r="B83" s="11">
        <v>76</v>
      </c>
      <c r="C83" s="9" t="s">
        <v>289</v>
      </c>
      <c r="D83" s="24" t="s">
        <v>11</v>
      </c>
      <c r="E83" s="10">
        <v>26.1</v>
      </c>
      <c r="F83" s="8">
        <v>5</v>
      </c>
      <c r="G83" s="11">
        <f>RANK(H83,H$8:H$128)</f>
        <v>86</v>
      </c>
      <c r="H83" s="10">
        <v>290.9</v>
      </c>
      <c r="I83" s="8">
        <v>59</v>
      </c>
      <c r="J83" s="8">
        <v>600</v>
      </c>
      <c r="K83" s="12">
        <v>48.48</v>
      </c>
      <c r="L83" s="12">
        <f>IF((E83=0),0,E83/F83)</f>
        <v>5.220000000000001</v>
      </c>
      <c r="M83" s="12">
        <f>IF((H83=0),0,H83/I83)</f>
        <v>4.93050847457627</v>
      </c>
      <c r="N83" s="10">
        <f>E83-J83/365*$B$5</f>
        <v>-24.858904109589034</v>
      </c>
      <c r="O83" s="10">
        <f>H83-J83*$D$4</f>
        <v>-309.1</v>
      </c>
      <c r="P83" s="10">
        <f>H83/$D$4</f>
        <v>290.9</v>
      </c>
      <c r="Q83" s="57">
        <f>P83/J83</f>
        <v>0.4848333333333333</v>
      </c>
      <c r="R83" s="43" t="s">
        <v>241</v>
      </c>
      <c r="S83" s="69">
        <v>40</v>
      </c>
    </row>
    <row r="84" spans="1:19" ht="13.5">
      <c r="A84" s="27"/>
      <c r="B84" s="11">
        <v>77</v>
      </c>
      <c r="C84" s="9" t="s">
        <v>80</v>
      </c>
      <c r="D84" s="24" t="s">
        <v>11</v>
      </c>
      <c r="E84" s="10">
        <v>26</v>
      </c>
      <c r="F84" s="8">
        <v>5</v>
      </c>
      <c r="G84" s="11">
        <f>RANK(H84,H$8:H$128)</f>
        <v>54</v>
      </c>
      <c r="H84" s="10">
        <v>903.1</v>
      </c>
      <c r="I84" s="8">
        <v>85</v>
      </c>
      <c r="J84" s="8">
        <v>500</v>
      </c>
      <c r="K84" s="12">
        <v>180.62</v>
      </c>
      <c r="L84" s="12">
        <f>IF((E84=0),0,E84/F84)</f>
        <v>5.2</v>
      </c>
      <c r="M84" s="12">
        <f>IF((H84=0),0,H84/I84)</f>
        <v>10.624705882352941</v>
      </c>
      <c r="N84" s="10">
        <f>E84-J84/365*$B$5</f>
        <v>-16.465753424657535</v>
      </c>
      <c r="O84" s="10">
        <f>H84-J84*$D$4</f>
        <v>403.1</v>
      </c>
      <c r="P84" s="10">
        <f>H84/$D$4</f>
        <v>903.1</v>
      </c>
      <c r="Q84" s="57">
        <f>P84/J84</f>
        <v>1.8062</v>
      </c>
      <c r="R84" s="43" t="s">
        <v>261</v>
      </c>
      <c r="S84" s="69">
        <v>51</v>
      </c>
    </row>
    <row r="85" spans="1:19" ht="13.5">
      <c r="A85" s="27"/>
      <c r="B85" s="11">
        <v>78</v>
      </c>
      <c r="C85" s="9" t="s">
        <v>20</v>
      </c>
      <c r="D85" s="24" t="s">
        <v>9</v>
      </c>
      <c r="E85" s="10">
        <v>25</v>
      </c>
      <c r="F85" s="8">
        <v>3</v>
      </c>
      <c r="G85" s="11">
        <f>RANK(H85,H$8:H$128)</f>
        <v>37</v>
      </c>
      <c r="H85" s="10">
        <v>1300</v>
      </c>
      <c r="I85" s="8">
        <v>127</v>
      </c>
      <c r="J85" s="8">
        <v>3500</v>
      </c>
      <c r="K85" s="12">
        <v>37.14</v>
      </c>
      <c r="L85" s="12">
        <f>IF((E85=0),0,E85/F85)</f>
        <v>8.333333333333334</v>
      </c>
      <c r="M85" s="12">
        <f>IF((H85=0),0,H85/I85)</f>
        <v>10.236220472440944</v>
      </c>
      <c r="N85" s="10">
        <f>E85-J85/365*$B$5</f>
        <v>-272.2602739726027</v>
      </c>
      <c r="O85" s="10">
        <f>H85-J85*$D$4</f>
        <v>-2200</v>
      </c>
      <c r="P85" s="10">
        <f>H85/$D$4</f>
        <v>1300</v>
      </c>
      <c r="Q85" s="57">
        <f>P85/J85</f>
        <v>0.37142857142857144</v>
      </c>
      <c r="R85" s="43" t="s">
        <v>185</v>
      </c>
      <c r="S85" s="69">
        <v>31</v>
      </c>
    </row>
    <row r="86" spans="1:19" ht="13.5">
      <c r="A86" s="27" t="s">
        <v>82</v>
      </c>
      <c r="B86" s="11">
        <v>78</v>
      </c>
      <c r="C86" s="9" t="s">
        <v>331</v>
      </c>
      <c r="D86" s="24" t="s">
        <v>11</v>
      </c>
      <c r="E86" s="10">
        <v>25</v>
      </c>
      <c r="F86" s="8">
        <v>4</v>
      </c>
      <c r="G86" s="11">
        <f>RANK(H86,H$8:H$128)</f>
        <v>84</v>
      </c>
      <c r="H86" s="10">
        <v>323</v>
      </c>
      <c r="I86" s="8">
        <v>42</v>
      </c>
      <c r="J86" s="8">
        <v>250</v>
      </c>
      <c r="K86" s="12">
        <v>129.2</v>
      </c>
      <c r="L86" s="12">
        <f>IF((E86=0),0,E86/F86)</f>
        <v>6.25</v>
      </c>
      <c r="M86" s="12">
        <f>IF((H86=0),0,H86/I86)</f>
        <v>7.690476190476191</v>
      </c>
      <c r="N86" s="10">
        <f>E86-J86/365*$B$5</f>
        <v>3.7671232876712324</v>
      </c>
      <c r="O86" s="10">
        <f>H86-J86*$D$4</f>
        <v>73</v>
      </c>
      <c r="P86" s="10">
        <f>H86/$D$4</f>
        <v>323</v>
      </c>
      <c r="Q86" s="57">
        <f>P86/J86</f>
        <v>1.292</v>
      </c>
      <c r="R86" s="43" t="s">
        <v>317</v>
      </c>
      <c r="S86" s="69">
        <v>29</v>
      </c>
    </row>
    <row r="87" spans="1:19" ht="13.5">
      <c r="A87" s="27"/>
      <c r="B87" s="11">
        <v>80</v>
      </c>
      <c r="C87" s="9" t="s">
        <v>36</v>
      </c>
      <c r="D87" s="24" t="s">
        <v>134</v>
      </c>
      <c r="E87" s="10">
        <v>23.7</v>
      </c>
      <c r="F87" s="8">
        <v>4</v>
      </c>
      <c r="G87" s="11">
        <f>RANK(H87,H$8:H$128)</f>
        <v>31</v>
      </c>
      <c r="H87" s="10">
        <v>1517.5</v>
      </c>
      <c r="I87" s="8">
        <v>161</v>
      </c>
      <c r="J87" s="8">
        <v>1350</v>
      </c>
      <c r="K87" s="12">
        <v>112.41</v>
      </c>
      <c r="L87" s="12">
        <f>IF((E87=0),0,E87/F87)</f>
        <v>5.925</v>
      </c>
      <c r="M87" s="12">
        <f>IF((H87=0),0,H87/I87)</f>
        <v>9.425465838509316</v>
      </c>
      <c r="N87" s="10">
        <f>E87-J87/365*$B$5</f>
        <v>-90.95753424657535</v>
      </c>
      <c r="O87" s="10">
        <f>H87-J87*$D$4</f>
        <v>167.5</v>
      </c>
      <c r="P87" s="10">
        <f>H87/$D$4</f>
        <v>1517.5</v>
      </c>
      <c r="Q87" s="57">
        <f>P87/J87</f>
        <v>1.124074074074074</v>
      </c>
      <c r="R87" s="43" t="s">
        <v>211</v>
      </c>
      <c r="S87" s="69">
        <v>40</v>
      </c>
    </row>
    <row r="88" spans="1:19" ht="13.5">
      <c r="A88" s="27"/>
      <c r="B88" s="11">
        <v>81</v>
      </c>
      <c r="C88" s="9" t="s">
        <v>154</v>
      </c>
      <c r="D88" s="24" t="s">
        <v>50</v>
      </c>
      <c r="E88" s="10">
        <v>22.5</v>
      </c>
      <c r="F88" s="8">
        <v>4</v>
      </c>
      <c r="G88" s="11">
        <f>RANK(H88,H$8:H$128)</f>
        <v>80</v>
      </c>
      <c r="H88" s="10">
        <v>417.3</v>
      </c>
      <c r="I88" s="8">
        <v>64</v>
      </c>
      <c r="J88" s="8">
        <v>1200</v>
      </c>
      <c r="K88" s="12">
        <v>34.78</v>
      </c>
      <c r="L88" s="12">
        <f>IF((E88=0),0,E88/F88)</f>
        <v>5.625</v>
      </c>
      <c r="M88" s="12">
        <f>IF((H88=0),0,H88/I88)</f>
        <v>6.5203125</v>
      </c>
      <c r="N88" s="10">
        <f>E88-J88/365*$B$5</f>
        <v>-79.41780821917807</v>
      </c>
      <c r="O88" s="10">
        <f>H88-J88*$D$4</f>
        <v>-782.7</v>
      </c>
      <c r="P88" s="10">
        <f>H88/$D$4</f>
        <v>417.3</v>
      </c>
      <c r="Q88" s="57">
        <f>P88/J88</f>
        <v>0.34775</v>
      </c>
      <c r="R88" s="43" t="s">
        <v>230</v>
      </c>
      <c r="S88" s="69">
        <v>35</v>
      </c>
    </row>
    <row r="89" spans="1:19" ht="13.5">
      <c r="A89" s="27"/>
      <c r="B89" s="11">
        <v>82</v>
      </c>
      <c r="C89" s="9" t="s">
        <v>65</v>
      </c>
      <c r="D89" s="24" t="s">
        <v>11</v>
      </c>
      <c r="E89" s="10">
        <v>22</v>
      </c>
      <c r="F89" s="8">
        <v>4</v>
      </c>
      <c r="G89" s="11">
        <f>RANK(H89,H$8:H$128)</f>
        <v>85</v>
      </c>
      <c r="H89" s="10">
        <v>294.5</v>
      </c>
      <c r="I89" s="8">
        <v>50</v>
      </c>
      <c r="J89" s="8">
        <v>300</v>
      </c>
      <c r="K89" s="12">
        <v>98.17</v>
      </c>
      <c r="L89" s="12">
        <f>IF((E89=0),0,E89/F89)</f>
        <v>5.5</v>
      </c>
      <c r="M89" s="12">
        <f>IF((H89=0),0,H89/I89)</f>
        <v>5.89</v>
      </c>
      <c r="N89" s="10">
        <f>E89-J89/365*$B$5</f>
        <v>-3.4794520547945176</v>
      </c>
      <c r="O89" s="10">
        <f>H89-J89*$D$4</f>
        <v>-5.5</v>
      </c>
      <c r="P89" s="10">
        <f>H89/$D$4</f>
        <v>294.5</v>
      </c>
      <c r="Q89" s="57">
        <f>P89/J89</f>
        <v>0.9816666666666667</v>
      </c>
      <c r="R89" s="43" t="s">
        <v>265</v>
      </c>
      <c r="S89" s="69">
        <v>54</v>
      </c>
    </row>
    <row r="90" spans="1:19" ht="13.5">
      <c r="A90" s="27" t="s">
        <v>82</v>
      </c>
      <c r="B90" s="11">
        <v>83</v>
      </c>
      <c r="C90" s="9" t="s">
        <v>284</v>
      </c>
      <c r="D90" s="24" t="s">
        <v>9</v>
      </c>
      <c r="E90" s="10">
        <v>20</v>
      </c>
      <c r="F90" s="8">
        <v>4</v>
      </c>
      <c r="G90" s="11">
        <f>RANK(H90,H$8:H$128)</f>
        <v>65</v>
      </c>
      <c r="H90" s="10">
        <v>766.5</v>
      </c>
      <c r="I90" s="8">
        <v>77</v>
      </c>
      <c r="J90" s="8">
        <v>1200</v>
      </c>
      <c r="K90" s="12">
        <v>63.88</v>
      </c>
      <c r="L90" s="12">
        <f>IF((E90=0),0,E90/F90)</f>
        <v>5</v>
      </c>
      <c r="M90" s="12">
        <f>IF((H90=0),0,H90/I90)</f>
        <v>9.954545454545455</v>
      </c>
      <c r="N90" s="10">
        <f>E90-J90/365*$B$5</f>
        <v>-81.91780821917807</v>
      </c>
      <c r="O90" s="10">
        <f>H90-J90*$D$4</f>
        <v>-433.5</v>
      </c>
      <c r="P90" s="10">
        <f>H90/$D$4</f>
        <v>766.5</v>
      </c>
      <c r="Q90" s="57">
        <f>P90/J90</f>
        <v>0.63875</v>
      </c>
      <c r="R90" s="43" t="s">
        <v>297</v>
      </c>
      <c r="S90" s="69">
        <v>30</v>
      </c>
    </row>
    <row r="91" spans="1:19" ht="13.5">
      <c r="A91" s="27"/>
      <c r="B91" s="11">
        <v>83</v>
      </c>
      <c r="C91" s="9" t="s">
        <v>314</v>
      </c>
      <c r="D91" s="24" t="s">
        <v>11</v>
      </c>
      <c r="E91" s="10">
        <v>20</v>
      </c>
      <c r="F91" s="8">
        <v>3</v>
      </c>
      <c r="G91" s="11">
        <f>RANK(H91,H$8:H$128)</f>
        <v>104</v>
      </c>
      <c r="H91" s="10">
        <v>125.2</v>
      </c>
      <c r="I91" s="8">
        <v>18</v>
      </c>
      <c r="J91" s="8">
        <v>300</v>
      </c>
      <c r="K91" s="12">
        <v>41.73</v>
      </c>
      <c r="L91" s="12">
        <f>IF((E91=0),0,E91/F91)</f>
        <v>6.666666666666667</v>
      </c>
      <c r="M91" s="12">
        <f>IF((H91=0),0,H91/I91)</f>
        <v>6.955555555555556</v>
      </c>
      <c r="N91" s="10">
        <f>E91-J91/365*$B$5</f>
        <v>-5.479452054794518</v>
      </c>
      <c r="O91" s="10">
        <f>H91-J91*$D$4</f>
        <v>-174.8</v>
      </c>
      <c r="P91" s="10">
        <f>H91/$D$4</f>
        <v>125.2</v>
      </c>
      <c r="Q91" s="57">
        <f>P91/J91</f>
        <v>0.41733333333333333</v>
      </c>
      <c r="R91" s="43" t="s">
        <v>316</v>
      </c>
      <c r="S91" s="69">
        <v>15</v>
      </c>
    </row>
    <row r="92" spans="1:19" ht="13.5">
      <c r="A92" s="27"/>
      <c r="B92" s="11">
        <v>85</v>
      </c>
      <c r="C92" s="9" t="s">
        <v>34</v>
      </c>
      <c r="D92" s="24" t="s">
        <v>11</v>
      </c>
      <c r="E92" s="10">
        <v>16.2</v>
      </c>
      <c r="F92" s="8">
        <v>4</v>
      </c>
      <c r="G92" s="11">
        <f>RANK(H92,H$8:H$128)</f>
        <v>87</v>
      </c>
      <c r="H92" s="10">
        <v>290.1</v>
      </c>
      <c r="I92" s="8">
        <v>39</v>
      </c>
      <c r="J92" s="8">
        <v>650</v>
      </c>
      <c r="K92" s="12">
        <v>44.63</v>
      </c>
      <c r="L92" s="12">
        <f>IF((E92=0),0,E92/F92)</f>
        <v>4.05</v>
      </c>
      <c r="M92" s="12">
        <f>IF((H92=0),0,H92/I92)</f>
        <v>7.438461538461539</v>
      </c>
      <c r="N92" s="10">
        <f>E92-J92/365*$B$5</f>
        <v>-39.0054794520548</v>
      </c>
      <c r="O92" s="10">
        <f>H92-J92*$D$4</f>
        <v>-359.9</v>
      </c>
      <c r="P92" s="10">
        <f>H92/$D$4</f>
        <v>290.1</v>
      </c>
      <c r="Q92" s="57">
        <f>P92/J92</f>
        <v>0.44630769230769235</v>
      </c>
      <c r="R92" s="43" t="s">
        <v>236</v>
      </c>
      <c r="S92" s="69">
        <v>40</v>
      </c>
    </row>
    <row r="93" spans="1:19" ht="13.5">
      <c r="A93" s="27"/>
      <c r="B93" s="11">
        <v>86</v>
      </c>
      <c r="C93" s="9" t="s">
        <v>307</v>
      </c>
      <c r="D93" s="24" t="s">
        <v>50</v>
      </c>
      <c r="E93" s="10">
        <v>16</v>
      </c>
      <c r="F93" s="8">
        <v>33</v>
      </c>
      <c r="G93" s="11">
        <f>RANK(H93,H$8:H$128)</f>
        <v>90</v>
      </c>
      <c r="H93" s="10">
        <v>252.5</v>
      </c>
      <c r="I93" s="8">
        <v>83</v>
      </c>
      <c r="J93" s="8">
        <v>360</v>
      </c>
      <c r="K93" s="12">
        <v>70.14</v>
      </c>
      <c r="L93" s="12">
        <f>IF((E93=0),0,E93/F93)</f>
        <v>0.48484848484848486</v>
      </c>
      <c r="M93" s="12">
        <f>IF((H93=0),0,H93/I93)</f>
        <v>3.0421686746987953</v>
      </c>
      <c r="N93" s="10">
        <f>E93-J93/365*$B$5</f>
        <v>-14.575342465753423</v>
      </c>
      <c r="O93" s="10">
        <f>H93-J93*$D$4</f>
        <v>-107.5</v>
      </c>
      <c r="P93" s="10">
        <f>H93/$D$4</f>
        <v>252.5</v>
      </c>
      <c r="Q93" s="57">
        <f>P93/J93</f>
        <v>0.7013888888888888</v>
      </c>
      <c r="R93" s="43" t="s">
        <v>308</v>
      </c>
      <c r="S93" s="69">
        <v>46</v>
      </c>
    </row>
    <row r="94" spans="1:19" ht="13.5">
      <c r="A94" s="27"/>
      <c r="B94" s="11">
        <v>87</v>
      </c>
      <c r="C94" s="9" t="s">
        <v>291</v>
      </c>
      <c r="D94" s="24" t="s">
        <v>292</v>
      </c>
      <c r="E94" s="10">
        <v>15.9</v>
      </c>
      <c r="F94" s="8">
        <v>2</v>
      </c>
      <c r="G94" s="11">
        <f>RANK(H94,H$8:H$128)</f>
        <v>95</v>
      </c>
      <c r="H94" s="10">
        <v>216.9</v>
      </c>
      <c r="I94" s="8">
        <v>30</v>
      </c>
      <c r="J94" s="8">
        <v>360</v>
      </c>
      <c r="K94" s="12">
        <v>60.25</v>
      </c>
      <c r="L94" s="12">
        <f>IF((E94=0),0,E94/F94)</f>
        <v>7.95</v>
      </c>
      <c r="M94" s="12">
        <f>IF((H94=0),0,H94/I94)</f>
        <v>7.23</v>
      </c>
      <c r="N94" s="10">
        <f>E94-J94/365*$B$5</f>
        <v>-14.675342465753422</v>
      </c>
      <c r="O94" s="10">
        <f>H94-J94*$D$4</f>
        <v>-143.1</v>
      </c>
      <c r="P94" s="10">
        <f>H94/$D$4</f>
        <v>216.9</v>
      </c>
      <c r="Q94" s="57">
        <f>P94/J94</f>
        <v>0.6025</v>
      </c>
      <c r="R94" s="43" t="s">
        <v>301</v>
      </c>
      <c r="S94" s="69">
        <v>72</v>
      </c>
    </row>
    <row r="95" spans="1:19" ht="13.5">
      <c r="A95" s="27"/>
      <c r="B95" s="11">
        <v>88</v>
      </c>
      <c r="C95" s="9" t="s">
        <v>144</v>
      </c>
      <c r="D95" s="24" t="s">
        <v>11</v>
      </c>
      <c r="E95" s="10">
        <v>15</v>
      </c>
      <c r="F95" s="8">
        <v>3</v>
      </c>
      <c r="G95" s="11">
        <f>RANK(H95,H$8:H$128)</f>
        <v>71</v>
      </c>
      <c r="H95" s="10">
        <v>568</v>
      </c>
      <c r="I95" s="8">
        <v>60</v>
      </c>
      <c r="J95" s="8">
        <v>1000</v>
      </c>
      <c r="K95" s="12">
        <v>56.8</v>
      </c>
      <c r="L95" s="12">
        <f>IF((E95=0),0,E95/F95)</f>
        <v>5</v>
      </c>
      <c r="M95" s="12">
        <f>IF((H95=0),0,H95/I95)</f>
        <v>9.466666666666667</v>
      </c>
      <c r="N95" s="10">
        <f>E95-J95/365*$B$5</f>
        <v>-69.93150684931507</v>
      </c>
      <c r="O95" s="10">
        <f>H95-J95*$D$4</f>
        <v>-432</v>
      </c>
      <c r="P95" s="10">
        <f>H95/$D$4</f>
        <v>568</v>
      </c>
      <c r="Q95" s="57">
        <f>P95/J95</f>
        <v>0.568</v>
      </c>
      <c r="R95" s="43" t="s">
        <v>213</v>
      </c>
      <c r="S95" s="69">
        <v>38</v>
      </c>
    </row>
    <row r="96" spans="1:19" ht="13.5">
      <c r="A96" s="27"/>
      <c r="B96" s="11">
        <v>88</v>
      </c>
      <c r="C96" s="9" t="s">
        <v>60</v>
      </c>
      <c r="D96" s="24" t="s">
        <v>11</v>
      </c>
      <c r="E96" s="10">
        <v>15</v>
      </c>
      <c r="F96" s="8">
        <v>4</v>
      </c>
      <c r="G96" s="11">
        <f>RANK(H96,H$8:H$128)</f>
        <v>94</v>
      </c>
      <c r="H96" s="10">
        <v>226</v>
      </c>
      <c r="I96" s="8">
        <v>69</v>
      </c>
      <c r="J96" s="8">
        <v>300</v>
      </c>
      <c r="K96" s="12">
        <v>75.33</v>
      </c>
      <c r="L96" s="12">
        <f>IF((E96=0),0,E96/F96)</f>
        <v>3.75</v>
      </c>
      <c r="M96" s="12">
        <f>IF((H96=0),0,H96/I96)</f>
        <v>3.2753623188405796</v>
      </c>
      <c r="N96" s="10">
        <f>E96-J96/365*$B$5</f>
        <v>-10.479452054794518</v>
      </c>
      <c r="O96" s="10">
        <f>H96-J96*$D$4</f>
        <v>-74</v>
      </c>
      <c r="P96" s="10">
        <f>H96/$D$4</f>
        <v>226</v>
      </c>
      <c r="Q96" s="57">
        <f>P96/J96</f>
        <v>0.7533333333333333</v>
      </c>
      <c r="R96" s="43" t="s">
        <v>270</v>
      </c>
      <c r="S96" s="69">
        <v>44</v>
      </c>
    </row>
    <row r="97" spans="1:19" ht="13.5">
      <c r="A97" s="27"/>
      <c r="B97" s="11">
        <v>88</v>
      </c>
      <c r="C97" s="9" t="s">
        <v>66</v>
      </c>
      <c r="D97" s="24" t="s">
        <v>11</v>
      </c>
      <c r="E97" s="10">
        <v>15</v>
      </c>
      <c r="F97" s="8">
        <v>4</v>
      </c>
      <c r="G97" s="11">
        <f>RANK(H97,H$8:H$128)</f>
        <v>105</v>
      </c>
      <c r="H97" s="10">
        <v>94.5</v>
      </c>
      <c r="I97" s="8">
        <v>28</v>
      </c>
      <c r="J97" s="8">
        <v>120</v>
      </c>
      <c r="K97" s="12">
        <v>78.75</v>
      </c>
      <c r="L97" s="12">
        <f>IF((E97=0),0,E97/F97)</f>
        <v>3.75</v>
      </c>
      <c r="M97" s="12">
        <f>IF((H97=0),0,H97/I97)</f>
        <v>3.375</v>
      </c>
      <c r="N97" s="10">
        <f>E97-J97/365*$B$5</f>
        <v>4.808219178082192</v>
      </c>
      <c r="O97" s="10">
        <f>H97-J97*$D$4</f>
        <v>-25.5</v>
      </c>
      <c r="P97" s="10">
        <f>H97/$D$4</f>
        <v>94.5</v>
      </c>
      <c r="Q97" s="57">
        <f>P97/J97</f>
        <v>0.7875</v>
      </c>
      <c r="R97" s="43" t="s">
        <v>243</v>
      </c>
      <c r="S97" s="69">
        <v>47</v>
      </c>
    </row>
    <row r="98" spans="1:19" ht="13.5">
      <c r="A98" s="27"/>
      <c r="B98" s="11">
        <v>91</v>
      </c>
      <c r="C98" s="9" t="s">
        <v>61</v>
      </c>
      <c r="D98" s="24" t="s">
        <v>11</v>
      </c>
      <c r="E98" s="10">
        <v>14</v>
      </c>
      <c r="F98" s="8">
        <v>4</v>
      </c>
      <c r="G98" s="11">
        <f>RANK(H98,H$8:H$128)</f>
        <v>101</v>
      </c>
      <c r="H98" s="10">
        <v>174</v>
      </c>
      <c r="I98" s="8">
        <v>66</v>
      </c>
      <c r="J98" s="8">
        <v>1000</v>
      </c>
      <c r="K98" s="12">
        <v>17.4</v>
      </c>
      <c r="L98" s="12">
        <f>IF((E98=0),0,E98/F98)</f>
        <v>3.5</v>
      </c>
      <c r="M98" s="12">
        <f>IF((H98=0),0,H98/I98)</f>
        <v>2.6363636363636362</v>
      </c>
      <c r="N98" s="10">
        <f>E98-J98/365*$B$5</f>
        <v>-70.93150684931507</v>
      </c>
      <c r="O98" s="10">
        <f>H98-J98*$D$4</f>
        <v>-826</v>
      </c>
      <c r="P98" s="10">
        <f>H98/$D$4</f>
        <v>174</v>
      </c>
      <c r="Q98" s="57">
        <f>P98/J98</f>
        <v>0.174</v>
      </c>
      <c r="R98" s="43" t="s">
        <v>267</v>
      </c>
      <c r="S98" s="69">
        <v>46</v>
      </c>
    </row>
    <row r="99" spans="1:19" ht="13.5">
      <c r="A99" s="27"/>
      <c r="B99" s="11">
        <v>92</v>
      </c>
      <c r="C99" s="9" t="s">
        <v>100</v>
      </c>
      <c r="D99" s="24" t="s">
        <v>288</v>
      </c>
      <c r="E99" s="10">
        <v>13.8</v>
      </c>
      <c r="F99" s="8">
        <v>2</v>
      </c>
      <c r="G99" s="11">
        <f>RANK(H99,H$8:H$128)</f>
        <v>81</v>
      </c>
      <c r="H99" s="10">
        <v>405.3</v>
      </c>
      <c r="I99" s="8">
        <v>54</v>
      </c>
      <c r="J99" s="8">
        <v>1200</v>
      </c>
      <c r="K99" s="12">
        <v>33.78</v>
      </c>
      <c r="L99" s="12">
        <f>IF((E99=0),0,E99/F99)</f>
        <v>6.9</v>
      </c>
      <c r="M99" s="12">
        <f>IF((H99=0),0,H99/I99)</f>
        <v>7.5055555555555555</v>
      </c>
      <c r="N99" s="10">
        <f>E99-J99/365*$B$5</f>
        <v>-88.11780821917807</v>
      </c>
      <c r="O99" s="10">
        <f>H99-J99*$D$4</f>
        <v>-794.7</v>
      </c>
      <c r="P99" s="10">
        <f>H99/$D$4</f>
        <v>405.3</v>
      </c>
      <c r="Q99" s="57">
        <f>P99/J99</f>
        <v>0.33775</v>
      </c>
      <c r="R99" s="43" t="s">
        <v>239</v>
      </c>
      <c r="S99" s="69">
        <v>30</v>
      </c>
    </row>
    <row r="100" spans="1:19" ht="13.5">
      <c r="A100" s="27"/>
      <c r="B100" s="11">
        <v>93</v>
      </c>
      <c r="C100" s="9" t="s">
        <v>16</v>
      </c>
      <c r="D100" s="24" t="s">
        <v>273</v>
      </c>
      <c r="E100" s="10">
        <v>13</v>
      </c>
      <c r="F100" s="8">
        <v>3</v>
      </c>
      <c r="G100" s="11">
        <f>RANK(H100,H$8:H$128)</f>
        <v>92</v>
      </c>
      <c r="H100" s="10">
        <v>248.5</v>
      </c>
      <c r="I100" s="8">
        <v>51</v>
      </c>
      <c r="J100" s="8">
        <v>500</v>
      </c>
      <c r="K100" s="12">
        <v>49.7</v>
      </c>
      <c r="L100" s="12">
        <f>IF((E100=0),0,E100/F100)</f>
        <v>4.333333333333333</v>
      </c>
      <c r="M100" s="12">
        <f>IF((H100=0),0,H100/I100)</f>
        <v>4.872549019607843</v>
      </c>
      <c r="N100" s="10">
        <f>E100-J100/365*$B$5</f>
        <v>-29.465753424657535</v>
      </c>
      <c r="O100" s="10">
        <f>H100-J100*$D$4</f>
        <v>-251.5</v>
      </c>
      <c r="P100" s="10">
        <f>H100/$D$4</f>
        <v>248.5</v>
      </c>
      <c r="Q100" s="57">
        <f>P100/J100</f>
        <v>0.497</v>
      </c>
      <c r="R100" s="43" t="s">
        <v>112</v>
      </c>
      <c r="S100" s="69">
        <v>34</v>
      </c>
    </row>
    <row r="101" spans="1:19" ht="13.5">
      <c r="A101" s="27"/>
      <c r="B101" s="11">
        <v>94</v>
      </c>
      <c r="C101" s="9" t="s">
        <v>72</v>
      </c>
      <c r="D101" s="24" t="s">
        <v>11</v>
      </c>
      <c r="E101" s="10">
        <v>12</v>
      </c>
      <c r="F101" s="8">
        <v>2</v>
      </c>
      <c r="G101" s="11">
        <f>RANK(H101,H$8:H$128)</f>
        <v>106</v>
      </c>
      <c r="H101" s="10">
        <v>89</v>
      </c>
      <c r="I101" s="8">
        <v>26</v>
      </c>
      <c r="J101" s="8">
        <v>100</v>
      </c>
      <c r="K101" s="12">
        <v>89</v>
      </c>
      <c r="L101" s="12">
        <f>IF((E101=0),0,E101/F101)</f>
        <v>6</v>
      </c>
      <c r="M101" s="12">
        <f>IF((H101=0),0,H101/I101)</f>
        <v>3.423076923076923</v>
      </c>
      <c r="N101" s="10">
        <f>E101-J101/365*$B$5</f>
        <v>3.506849315068493</v>
      </c>
      <c r="O101" s="10">
        <f>H101-J101*$D$4</f>
        <v>-11</v>
      </c>
      <c r="P101" s="10">
        <f>H101/$D$4</f>
        <v>89</v>
      </c>
      <c r="Q101" s="57">
        <f>P101/J101</f>
        <v>0.89</v>
      </c>
      <c r="R101" s="43" t="s">
        <v>250</v>
      </c>
      <c r="S101" s="69">
        <v>59</v>
      </c>
    </row>
    <row r="102" spans="1:19" ht="13.5">
      <c r="A102" s="27"/>
      <c r="B102" s="11">
        <v>94</v>
      </c>
      <c r="C102" s="9" t="s">
        <v>68</v>
      </c>
      <c r="D102" s="24" t="s">
        <v>11</v>
      </c>
      <c r="E102" s="10">
        <v>12</v>
      </c>
      <c r="F102" s="8">
        <v>3</v>
      </c>
      <c r="G102" s="11">
        <f>RANK(H102,H$8:H$128)</f>
        <v>109</v>
      </c>
      <c r="H102" s="10">
        <v>58.5</v>
      </c>
      <c r="I102" s="8">
        <v>18</v>
      </c>
      <c r="J102" s="8">
        <v>100</v>
      </c>
      <c r="K102" s="12">
        <v>58.5</v>
      </c>
      <c r="L102" s="12">
        <f>IF((E102=0),0,E102/F102)</f>
        <v>4</v>
      </c>
      <c r="M102" s="12">
        <f>IF((H102=0),0,H102/I102)</f>
        <v>3.25</v>
      </c>
      <c r="N102" s="10">
        <f>E102-J102/365*$B$5</f>
        <v>3.506849315068493</v>
      </c>
      <c r="O102" s="10">
        <f>H102-J102*$D$4</f>
        <v>-41.5</v>
      </c>
      <c r="P102" s="10">
        <f>H102/$D$4</f>
        <v>58.5</v>
      </c>
      <c r="Q102" s="57">
        <f>P102/J102</f>
        <v>0.585</v>
      </c>
      <c r="R102" s="43" t="s">
        <v>246</v>
      </c>
      <c r="S102" s="69">
        <v>70</v>
      </c>
    </row>
    <row r="103" spans="1:19" ht="13.5">
      <c r="A103" s="27"/>
      <c r="B103" s="11">
        <v>96</v>
      </c>
      <c r="C103" s="9" t="s">
        <v>79</v>
      </c>
      <c r="D103" s="24" t="s">
        <v>74</v>
      </c>
      <c r="E103" s="10">
        <v>11.3</v>
      </c>
      <c r="F103" s="8">
        <v>4</v>
      </c>
      <c r="G103" s="11">
        <f>RANK(H103,H$8:H$128)</f>
        <v>68</v>
      </c>
      <c r="H103" s="10">
        <v>722.1</v>
      </c>
      <c r="I103" s="8">
        <v>135</v>
      </c>
      <c r="J103" s="8">
        <v>800</v>
      </c>
      <c r="K103" s="12">
        <v>90.26</v>
      </c>
      <c r="L103" s="12">
        <f>IF((E103=0),0,E103/F103)</f>
        <v>2.825</v>
      </c>
      <c r="M103" s="12">
        <f>IF((H103=0),0,H103/I103)</f>
        <v>5.348888888888889</v>
      </c>
      <c r="N103" s="10">
        <f>E103-J103/365*$B$5</f>
        <v>-56.64520547945206</v>
      </c>
      <c r="O103" s="10">
        <f>H103-J103*$D$4</f>
        <v>-77.89999999999998</v>
      </c>
      <c r="P103" s="10">
        <f>H103/$D$4</f>
        <v>722.1</v>
      </c>
      <c r="Q103" s="57">
        <f>P103/J103</f>
        <v>0.902625</v>
      </c>
      <c r="R103" s="43" t="s">
        <v>222</v>
      </c>
      <c r="S103" s="69">
        <v>43</v>
      </c>
    </row>
    <row r="104" spans="1:19" ht="13.5">
      <c r="A104" s="27"/>
      <c r="B104" s="11">
        <v>97</v>
      </c>
      <c r="C104" s="9" t="s">
        <v>51</v>
      </c>
      <c r="D104" s="24" t="s">
        <v>11</v>
      </c>
      <c r="E104" s="10">
        <v>8</v>
      </c>
      <c r="F104" s="8">
        <v>1</v>
      </c>
      <c r="G104" s="11">
        <f>RANK(H104,H$8:H$128)</f>
        <v>102</v>
      </c>
      <c r="H104" s="10">
        <v>164.9</v>
      </c>
      <c r="I104" s="8">
        <v>27</v>
      </c>
      <c r="J104" s="8">
        <v>500</v>
      </c>
      <c r="K104" s="12">
        <v>32.98</v>
      </c>
      <c r="L104" s="12">
        <f>IF((E104=0),0,E104/F104)</f>
        <v>8</v>
      </c>
      <c r="M104" s="12">
        <f>IF((H104=0),0,H104/I104)</f>
        <v>6.107407407407408</v>
      </c>
      <c r="N104" s="10">
        <f>E104-J104/365*$B$5</f>
        <v>-34.465753424657535</v>
      </c>
      <c r="O104" s="10">
        <f>H104-J104*$D$4</f>
        <v>-335.1</v>
      </c>
      <c r="P104" s="10">
        <f>H104/$D$4</f>
        <v>164.9</v>
      </c>
      <c r="Q104" s="57">
        <f>P104/J104</f>
        <v>0.32980000000000004</v>
      </c>
      <c r="R104" s="43" t="s">
        <v>233</v>
      </c>
      <c r="S104" s="69">
        <v>44</v>
      </c>
    </row>
    <row r="105" spans="1:19" ht="13.5">
      <c r="A105" s="27"/>
      <c r="B105" s="11">
        <v>98</v>
      </c>
      <c r="C105" s="9" t="s">
        <v>49</v>
      </c>
      <c r="D105" s="24" t="s">
        <v>101</v>
      </c>
      <c r="E105" s="10">
        <v>7.8</v>
      </c>
      <c r="F105" s="8">
        <v>3</v>
      </c>
      <c r="G105" s="11">
        <f>RANK(H105,H$8:H$128)</f>
        <v>100</v>
      </c>
      <c r="H105" s="10">
        <v>175.9</v>
      </c>
      <c r="I105" s="8">
        <v>47</v>
      </c>
      <c r="J105" s="8">
        <v>750</v>
      </c>
      <c r="K105" s="12">
        <v>23.45</v>
      </c>
      <c r="L105" s="12">
        <f>IF((E105=0),0,E105/F105)</f>
        <v>2.6</v>
      </c>
      <c r="M105" s="12">
        <f>IF((H105=0),0,H105/I105)</f>
        <v>3.7425531914893617</v>
      </c>
      <c r="N105" s="10">
        <f>E105-J105/365*$B$5</f>
        <v>-55.89863013698631</v>
      </c>
      <c r="O105" s="10">
        <f>H105-J105*$D$4</f>
        <v>-574.1</v>
      </c>
      <c r="P105" s="10">
        <f>H105/$D$4</f>
        <v>175.9</v>
      </c>
      <c r="Q105" s="57">
        <f>P105/J105</f>
        <v>0.23453333333333334</v>
      </c>
      <c r="R105" s="43" t="s">
        <v>242</v>
      </c>
      <c r="S105" s="69">
        <v>31</v>
      </c>
    </row>
    <row r="106" spans="1:19" ht="13.5">
      <c r="A106" s="27" t="s">
        <v>82</v>
      </c>
      <c r="B106" s="11">
        <v>99</v>
      </c>
      <c r="C106" s="9" t="s">
        <v>59</v>
      </c>
      <c r="D106" s="24" t="s">
        <v>157</v>
      </c>
      <c r="E106" s="10">
        <v>7</v>
      </c>
      <c r="F106" s="8">
        <v>1</v>
      </c>
      <c r="G106" s="11">
        <f>RANK(H106,H$8:H$128)</f>
        <v>108</v>
      </c>
      <c r="H106" s="10">
        <v>59</v>
      </c>
      <c r="I106" s="8">
        <v>11</v>
      </c>
      <c r="J106" s="8">
        <v>300</v>
      </c>
      <c r="K106" s="12">
        <v>19.67</v>
      </c>
      <c r="L106" s="12">
        <f>IF((E106=0),0,E106/F106)</f>
        <v>7</v>
      </c>
      <c r="M106" s="12">
        <f>IF((H106=0),0,H106/I106)</f>
        <v>5.363636363636363</v>
      </c>
      <c r="N106" s="10">
        <f>E106-J106/365*$B$5</f>
        <v>-18.479452054794518</v>
      </c>
      <c r="O106" s="10">
        <f>H106-J106*$D$4</f>
        <v>-241</v>
      </c>
      <c r="P106" s="10">
        <f>H106/$D$4</f>
        <v>59</v>
      </c>
      <c r="Q106" s="57">
        <f>P106/J106</f>
        <v>0.19666666666666666</v>
      </c>
      <c r="R106" s="43" t="s">
        <v>235</v>
      </c>
      <c r="S106" s="69">
        <v>25</v>
      </c>
    </row>
    <row r="107" spans="1:19" ht="13.5">
      <c r="A107" s="27"/>
      <c r="B107" s="11">
        <v>99</v>
      </c>
      <c r="C107" s="9" t="s">
        <v>48</v>
      </c>
      <c r="D107" s="24" t="s">
        <v>38</v>
      </c>
      <c r="E107" s="10">
        <v>7</v>
      </c>
      <c r="F107" s="8">
        <v>1</v>
      </c>
      <c r="G107" s="11">
        <f>RANK(H107,H$8:H$128)</f>
        <v>114</v>
      </c>
      <c r="H107" s="10">
        <v>43</v>
      </c>
      <c r="I107" s="8">
        <v>10</v>
      </c>
      <c r="J107" s="8">
        <v>1000</v>
      </c>
      <c r="K107" s="12">
        <v>4.3</v>
      </c>
      <c r="L107" s="12">
        <f>IF((E107=0),0,E107/F107)</f>
        <v>7</v>
      </c>
      <c r="M107" s="12">
        <f>IF((H107=0),0,H107/I107)</f>
        <v>4.3</v>
      </c>
      <c r="N107" s="10">
        <f>E107-J107/365*$B$5</f>
        <v>-77.93150684931507</v>
      </c>
      <c r="O107" s="10">
        <f>H107-J107*$D$4</f>
        <v>-957</v>
      </c>
      <c r="P107" s="10">
        <f>H107/$D$4</f>
        <v>43</v>
      </c>
      <c r="Q107" s="57">
        <f>P107/J107</f>
        <v>0.043</v>
      </c>
      <c r="R107" s="43" t="s">
        <v>113</v>
      </c>
      <c r="S107" s="69">
        <v>43</v>
      </c>
    </row>
    <row r="108" spans="1:19" ht="13.5">
      <c r="A108" s="27"/>
      <c r="B108" s="11">
        <v>101</v>
      </c>
      <c r="C108" s="9" t="s">
        <v>177</v>
      </c>
      <c r="D108" s="24" t="s">
        <v>170</v>
      </c>
      <c r="E108" s="10">
        <v>6.5</v>
      </c>
      <c r="F108" s="8">
        <v>2</v>
      </c>
      <c r="G108" s="11">
        <f>RANK(H108,H$8:H$128)</f>
        <v>103</v>
      </c>
      <c r="H108" s="10">
        <v>126.6</v>
      </c>
      <c r="I108" s="8">
        <v>47</v>
      </c>
      <c r="J108" s="8">
        <v>120</v>
      </c>
      <c r="K108" s="12">
        <v>105.5</v>
      </c>
      <c r="L108" s="12">
        <f>IF((E108=0),0,E108/F108)</f>
        <v>3.25</v>
      </c>
      <c r="M108" s="12">
        <f>IF((H108=0),0,H108/I108)</f>
        <v>2.6936170212765957</v>
      </c>
      <c r="N108" s="10">
        <f>E108-J108/365*$B$5</f>
        <v>-3.691780821917808</v>
      </c>
      <c r="O108" s="10">
        <f>H108-J108*$D$4</f>
        <v>6.599999999999994</v>
      </c>
      <c r="P108" s="10">
        <f>H108/$D$4</f>
        <v>126.6</v>
      </c>
      <c r="Q108" s="57">
        <f>P108/J108</f>
        <v>1.055</v>
      </c>
      <c r="R108" s="43" t="s">
        <v>237</v>
      </c>
      <c r="S108" s="69">
        <v>43</v>
      </c>
    </row>
    <row r="109" spans="1:19" ht="13.5">
      <c r="A109" s="27"/>
      <c r="B109" s="11">
        <v>102</v>
      </c>
      <c r="C109" s="9" t="s">
        <v>254</v>
      </c>
      <c r="D109" s="24" t="s">
        <v>11</v>
      </c>
      <c r="E109" s="10">
        <v>5</v>
      </c>
      <c r="F109" s="8">
        <v>1</v>
      </c>
      <c r="G109" s="11">
        <f>RANK(H109,H$8:H$128)</f>
        <v>93</v>
      </c>
      <c r="H109" s="10">
        <v>239.2</v>
      </c>
      <c r="I109" s="8">
        <v>38</v>
      </c>
      <c r="J109" s="8">
        <v>600</v>
      </c>
      <c r="K109" s="12">
        <v>39.87</v>
      </c>
      <c r="L109" s="12">
        <f>IF((E109=0),0,E109/F109)</f>
        <v>5</v>
      </c>
      <c r="M109" s="12">
        <f>IF((H109=0),0,H109/I109)</f>
        <v>6.294736842105263</v>
      </c>
      <c r="N109" s="10">
        <f>E109-J109/365*$B$5</f>
        <v>-45.958904109589035</v>
      </c>
      <c r="O109" s="10">
        <f>H109-J109*$D$4</f>
        <v>-360.8</v>
      </c>
      <c r="P109" s="10">
        <f>H109/$D$4</f>
        <v>239.2</v>
      </c>
      <c r="Q109" s="57">
        <f>P109/J109</f>
        <v>0.39866666666666667</v>
      </c>
      <c r="R109" s="43" t="s">
        <v>255</v>
      </c>
      <c r="S109" s="69">
        <v>34</v>
      </c>
    </row>
    <row r="110" spans="1:19" ht="13.5">
      <c r="A110" s="27"/>
      <c r="B110" s="11">
        <v>103</v>
      </c>
      <c r="C110" s="9" t="s">
        <v>62</v>
      </c>
      <c r="D110" s="24" t="s">
        <v>11</v>
      </c>
      <c r="E110" s="10">
        <v>4</v>
      </c>
      <c r="F110" s="8">
        <v>4</v>
      </c>
      <c r="G110" s="11">
        <f>RANK(H110,H$8:H$128)</f>
        <v>119</v>
      </c>
      <c r="H110" s="10">
        <v>9</v>
      </c>
      <c r="I110" s="8">
        <v>5</v>
      </c>
      <c r="J110" s="8">
        <v>120</v>
      </c>
      <c r="K110" s="12">
        <v>7.5</v>
      </c>
      <c r="L110" s="12">
        <f>IF((E110=0),0,E110/F110)</f>
        <v>1</v>
      </c>
      <c r="M110" s="12">
        <f>IF((H110=0),0,H110/I110)</f>
        <v>1.8</v>
      </c>
      <c r="N110" s="10">
        <f>E110-J110/365*$B$5</f>
        <v>-6.191780821917808</v>
      </c>
      <c r="O110" s="10">
        <f>H110-J110*$D$4</f>
        <v>-111</v>
      </c>
      <c r="P110" s="10">
        <f>H110/$D$4</f>
        <v>9</v>
      </c>
      <c r="Q110" s="57">
        <f>P110/J110</f>
        <v>0.075</v>
      </c>
      <c r="R110" s="43" t="s">
        <v>303</v>
      </c>
      <c r="S110" s="69">
        <v>65</v>
      </c>
    </row>
    <row r="111" spans="1:19" ht="13.5">
      <c r="A111" s="27"/>
      <c r="B111" s="11">
        <v>104</v>
      </c>
      <c r="C111" s="9" t="s">
        <v>258</v>
      </c>
      <c r="D111" s="24" t="s">
        <v>167</v>
      </c>
      <c r="E111" s="10">
        <v>3</v>
      </c>
      <c r="F111" s="8">
        <v>1</v>
      </c>
      <c r="G111" s="11">
        <f>RANK(H111,H$8:H$128)</f>
        <v>74</v>
      </c>
      <c r="H111" s="10">
        <v>502.7</v>
      </c>
      <c r="I111" s="8">
        <v>62</v>
      </c>
      <c r="J111" s="8">
        <v>2400</v>
      </c>
      <c r="K111" s="12">
        <v>20.95</v>
      </c>
      <c r="L111" s="12">
        <f>IF((E111=0),0,E111/F111)</f>
        <v>3</v>
      </c>
      <c r="M111" s="12">
        <f>IF((H111=0),0,H111/I111)</f>
        <v>8.108064516129032</v>
      </c>
      <c r="N111" s="10">
        <f>E111-J111/365*$B$5</f>
        <v>-200.83561643835614</v>
      </c>
      <c r="O111" s="10">
        <f>H111-J111*$D$4</f>
        <v>-1897.3</v>
      </c>
      <c r="P111" s="10">
        <f>H111/$D$4</f>
        <v>502.7</v>
      </c>
      <c r="Q111" s="57">
        <f>P111/J111</f>
        <v>0.20945833333333333</v>
      </c>
      <c r="R111" s="43" t="s">
        <v>204</v>
      </c>
      <c r="S111" s="69">
        <v>38</v>
      </c>
    </row>
    <row r="112" spans="1:19" ht="13.5">
      <c r="A112" s="27"/>
      <c r="B112" s="11">
        <v>104</v>
      </c>
      <c r="C112" s="9" t="s">
        <v>75</v>
      </c>
      <c r="D112" s="24" t="s">
        <v>11</v>
      </c>
      <c r="E112" s="10">
        <v>3</v>
      </c>
      <c r="F112" s="8">
        <v>3</v>
      </c>
      <c r="G112" s="11">
        <f>RANK(H112,H$8:H$128)</f>
        <v>117</v>
      </c>
      <c r="H112" s="10">
        <v>27.5</v>
      </c>
      <c r="I112" s="8">
        <v>24</v>
      </c>
      <c r="J112" s="8">
        <v>200</v>
      </c>
      <c r="K112" s="12">
        <v>13.75</v>
      </c>
      <c r="L112" s="12">
        <f>IF((E112=0),0,E112/F112)</f>
        <v>1</v>
      </c>
      <c r="M112" s="12">
        <f>IF((H112=0),0,H112/I112)</f>
        <v>1.1458333333333333</v>
      </c>
      <c r="N112" s="10">
        <f>E112-J112/365*$B$5</f>
        <v>-13.986301369863014</v>
      </c>
      <c r="O112" s="10">
        <f>H112-J112*$D$4</f>
        <v>-172.5</v>
      </c>
      <c r="P112" s="10">
        <f>H112/$D$4</f>
        <v>27.5</v>
      </c>
      <c r="Q112" s="57">
        <f>P112/J112</f>
        <v>0.1375</v>
      </c>
      <c r="R112" s="43" t="s">
        <v>269</v>
      </c>
      <c r="S112" s="69">
        <v>69</v>
      </c>
    </row>
    <row r="113" spans="1:19" ht="13.5">
      <c r="A113" s="27"/>
      <c r="B113" s="11">
        <v>106</v>
      </c>
      <c r="C113" s="9" t="s">
        <v>76</v>
      </c>
      <c r="D113" s="24" t="s">
        <v>77</v>
      </c>
      <c r="E113" s="10">
        <v>1.1</v>
      </c>
      <c r="F113" s="8">
        <v>1</v>
      </c>
      <c r="G113" s="11">
        <f>RANK(H113,H$8:H$128)</f>
        <v>72</v>
      </c>
      <c r="H113" s="10">
        <v>557</v>
      </c>
      <c r="I113" s="8">
        <v>247</v>
      </c>
      <c r="J113" s="8">
        <v>766</v>
      </c>
      <c r="K113" s="12">
        <v>72.72</v>
      </c>
      <c r="L113" s="12">
        <f>IF((E113=0),0,E113/F113)</f>
        <v>1.1</v>
      </c>
      <c r="M113" s="12">
        <f>IF((H113=0),0,H113/I113)</f>
        <v>2.2550607287449393</v>
      </c>
      <c r="N113" s="10">
        <f>E113-J113/365*$B$5</f>
        <v>-63.95753424657534</v>
      </c>
      <c r="O113" s="10">
        <f>H113-J113*$D$4</f>
        <v>-209</v>
      </c>
      <c r="P113" s="10">
        <f>H113/$D$4</f>
        <v>557</v>
      </c>
      <c r="Q113" s="57">
        <f>P113/J113</f>
        <v>0.7271540469973891</v>
      </c>
      <c r="R113" s="43" t="s">
        <v>216</v>
      </c>
      <c r="S113" s="69">
        <v>46</v>
      </c>
    </row>
    <row r="114" spans="1:19" ht="13.5">
      <c r="A114" s="27"/>
      <c r="B114" s="11">
        <v>107</v>
      </c>
      <c r="C114" s="9" t="s">
        <v>174</v>
      </c>
      <c r="D114" s="24"/>
      <c r="E114" s="10">
        <v>0</v>
      </c>
      <c r="F114" s="8">
        <v>0</v>
      </c>
      <c r="G114" s="11">
        <f>RANK(H114,H$8:H$128)</f>
        <v>88</v>
      </c>
      <c r="H114" s="10">
        <v>285.7</v>
      </c>
      <c r="I114" s="8">
        <v>35</v>
      </c>
      <c r="J114" s="8">
        <v>1000</v>
      </c>
      <c r="K114" s="12">
        <v>28.57</v>
      </c>
      <c r="L114" s="12">
        <f>IF((E114=0),0,E114/F114)</f>
        <v>0</v>
      </c>
      <c r="M114" s="12">
        <f>IF((H114=0),0,H114/I114)</f>
        <v>8.162857142857142</v>
      </c>
      <c r="N114" s="10">
        <f>E114-J114/365*$B$5</f>
        <v>-84.93150684931507</v>
      </c>
      <c r="O114" s="10">
        <f>H114-J114*$D$4</f>
        <v>-714.3</v>
      </c>
      <c r="P114" s="10">
        <f>H114/$D$4</f>
        <v>285.7</v>
      </c>
      <c r="Q114" s="57">
        <f>P114/J114</f>
        <v>0.2857</v>
      </c>
      <c r="R114" s="43" t="s">
        <v>195</v>
      </c>
      <c r="S114" s="69">
        <v>23</v>
      </c>
    </row>
    <row r="115" spans="1:19" ht="13.5">
      <c r="A115" s="27"/>
      <c r="B115" s="11">
        <v>107</v>
      </c>
      <c r="C115" s="9" t="s">
        <v>63</v>
      </c>
      <c r="D115" s="24" t="s">
        <v>11</v>
      </c>
      <c r="E115" s="10">
        <v>0</v>
      </c>
      <c r="F115" s="8">
        <v>0</v>
      </c>
      <c r="G115" s="11">
        <f>RANK(H115,H$8:H$128)</f>
        <v>99</v>
      </c>
      <c r="H115" s="10">
        <v>181.5</v>
      </c>
      <c r="I115" s="8">
        <v>17</v>
      </c>
      <c r="J115" s="8">
        <v>1200</v>
      </c>
      <c r="K115" s="12">
        <v>15.13</v>
      </c>
      <c r="L115" s="12">
        <f>IF((E115=0),0,E115/F115)</f>
        <v>0</v>
      </c>
      <c r="M115" s="12">
        <f>IF((H115=0),0,H115/I115)</f>
        <v>10.676470588235293</v>
      </c>
      <c r="N115" s="10">
        <f>E115-J115/365*$B$5</f>
        <v>-101.91780821917807</v>
      </c>
      <c r="O115" s="10">
        <f>H115-J115*$D$4</f>
        <v>-1018.5</v>
      </c>
      <c r="P115" s="10">
        <f>H115/$D$4</f>
        <v>181.5</v>
      </c>
      <c r="Q115" s="57">
        <f>P115/J115</f>
        <v>0.15125</v>
      </c>
      <c r="R115" s="43" t="s">
        <v>266</v>
      </c>
      <c r="S115" s="69">
        <v>52</v>
      </c>
    </row>
    <row r="116" spans="1:19" ht="13.5">
      <c r="A116" s="27" t="s">
        <v>82</v>
      </c>
      <c r="B116" s="11">
        <v>107</v>
      </c>
      <c r="C116" s="9" t="s">
        <v>78</v>
      </c>
      <c r="D116" s="24" t="s">
        <v>11</v>
      </c>
      <c r="E116" s="10">
        <v>0</v>
      </c>
      <c r="F116" s="8">
        <v>0</v>
      </c>
      <c r="G116" s="11">
        <f>RANK(H116,H$8:H$128)</f>
        <v>107</v>
      </c>
      <c r="H116" s="10">
        <v>83.3</v>
      </c>
      <c r="I116" s="8">
        <v>16</v>
      </c>
      <c r="J116" s="8">
        <v>150</v>
      </c>
      <c r="K116" s="12">
        <v>55.53</v>
      </c>
      <c r="L116" s="12">
        <f>IF((E116=0),0,E116/F116)</f>
        <v>0</v>
      </c>
      <c r="M116" s="12">
        <f>IF((H116=0),0,H116/I116)</f>
        <v>5.20625</v>
      </c>
      <c r="N116" s="10">
        <f>E116-J116/365*$B$5</f>
        <v>-12.739726027397259</v>
      </c>
      <c r="O116" s="10">
        <f>H116-J116*$D$4</f>
        <v>-66.7</v>
      </c>
      <c r="P116" s="10">
        <f>H116/$D$4</f>
        <v>83.3</v>
      </c>
      <c r="Q116" s="57">
        <f>P116/J116</f>
        <v>0.5553333333333333</v>
      </c>
      <c r="R116" s="43" t="s">
        <v>111</v>
      </c>
      <c r="S116" s="69">
        <v>31</v>
      </c>
    </row>
    <row r="117" spans="1:19" ht="13.5">
      <c r="A117" s="27"/>
      <c r="B117" s="11">
        <v>107</v>
      </c>
      <c r="C117" s="9" t="s">
        <v>64</v>
      </c>
      <c r="D117" s="24" t="s">
        <v>11</v>
      </c>
      <c r="E117" s="10">
        <v>0</v>
      </c>
      <c r="F117" s="8">
        <v>0</v>
      </c>
      <c r="G117" s="11">
        <f>RANK(H117,H$8:H$128)</f>
        <v>110</v>
      </c>
      <c r="H117" s="10">
        <v>57</v>
      </c>
      <c r="I117" s="8">
        <v>15</v>
      </c>
      <c r="J117" s="8">
        <v>120</v>
      </c>
      <c r="K117" s="12">
        <v>47.5</v>
      </c>
      <c r="L117" s="12">
        <f>IF((E117=0),0,E117/F117)</f>
        <v>0</v>
      </c>
      <c r="M117" s="12">
        <f>IF((H117=0),0,H117/I117)</f>
        <v>3.8</v>
      </c>
      <c r="N117" s="10">
        <f>E117-J117/365*$B$5</f>
        <v>-10.191780821917808</v>
      </c>
      <c r="O117" s="10">
        <f>H117-J117*$D$4</f>
        <v>-63</v>
      </c>
      <c r="P117" s="10">
        <f>H117/$D$4</f>
        <v>57</v>
      </c>
      <c r="Q117" s="57">
        <f>P117/J117</f>
        <v>0.475</v>
      </c>
      <c r="R117" s="43" t="s">
        <v>249</v>
      </c>
      <c r="S117" s="69">
        <v>43</v>
      </c>
    </row>
    <row r="118" spans="1:19" ht="13.5">
      <c r="A118" s="27" t="s">
        <v>82</v>
      </c>
      <c r="B118" s="11">
        <v>107</v>
      </c>
      <c r="C118" s="9" t="s">
        <v>290</v>
      </c>
      <c r="D118" s="24" t="s">
        <v>157</v>
      </c>
      <c r="E118" s="10">
        <v>0</v>
      </c>
      <c r="F118" s="8">
        <v>0</v>
      </c>
      <c r="G118" s="11">
        <f>RANK(H118,H$8:H$128)</f>
        <v>111</v>
      </c>
      <c r="H118" s="10">
        <v>51.9</v>
      </c>
      <c r="I118" s="8">
        <v>12</v>
      </c>
      <c r="J118" s="8">
        <v>100</v>
      </c>
      <c r="K118" s="12">
        <v>51.9</v>
      </c>
      <c r="L118" s="12">
        <f>IF((E118=0),0,E118/F118)</f>
        <v>0</v>
      </c>
      <c r="M118" s="12">
        <f>IF((H118=0),0,H118/I118)</f>
        <v>4.325</v>
      </c>
      <c r="N118" s="10">
        <f>E118-J118/365*$B$5</f>
        <v>-8.493150684931507</v>
      </c>
      <c r="O118" s="10">
        <f>H118-J118*$D$4</f>
        <v>-48.1</v>
      </c>
      <c r="P118" s="10">
        <f>H118/$D$4</f>
        <v>51.9</v>
      </c>
      <c r="Q118" s="57">
        <f>P118/J118</f>
        <v>0.519</v>
      </c>
      <c r="R118" s="43" t="s">
        <v>300</v>
      </c>
      <c r="S118" s="69">
        <v>34</v>
      </c>
    </row>
    <row r="119" spans="1:19" ht="13.5">
      <c r="A119" s="27"/>
      <c r="B119" s="11">
        <v>107</v>
      </c>
      <c r="C119" s="9" t="s">
        <v>53</v>
      </c>
      <c r="D119" s="24" t="s">
        <v>11</v>
      </c>
      <c r="E119" s="10">
        <v>0</v>
      </c>
      <c r="F119" s="8">
        <v>0</v>
      </c>
      <c r="G119" s="11">
        <f>RANK(H119,H$8:H$128)</f>
        <v>112</v>
      </c>
      <c r="H119" s="10">
        <v>49.1</v>
      </c>
      <c r="I119" s="8">
        <v>12</v>
      </c>
      <c r="J119" s="8">
        <v>500</v>
      </c>
      <c r="K119" s="12">
        <v>9.82</v>
      </c>
      <c r="L119" s="12">
        <f>IF((E119=0),0,E119/F119)</f>
        <v>0</v>
      </c>
      <c r="M119" s="12">
        <f>IF((H119=0),0,H119/I119)</f>
        <v>4.091666666666667</v>
      </c>
      <c r="N119" s="10">
        <f>E119-J119/365*$B$5</f>
        <v>-42.465753424657535</v>
      </c>
      <c r="O119" s="10">
        <f>H119-J119*$D$4</f>
        <v>-450.9</v>
      </c>
      <c r="P119" s="10">
        <f>H119/$D$4</f>
        <v>49.1</v>
      </c>
      <c r="Q119" s="57">
        <f>P119/J119</f>
        <v>0.09820000000000001</v>
      </c>
      <c r="R119" s="43" t="s">
        <v>251</v>
      </c>
      <c r="S119" s="69">
        <v>44</v>
      </c>
    </row>
    <row r="120" spans="1:19" ht="13.5">
      <c r="A120" s="27"/>
      <c r="B120" s="11">
        <v>107</v>
      </c>
      <c r="C120" s="9" t="s">
        <v>25</v>
      </c>
      <c r="D120" s="24" t="s">
        <v>145</v>
      </c>
      <c r="E120" s="10">
        <v>0</v>
      </c>
      <c r="F120" s="8">
        <v>0</v>
      </c>
      <c r="G120" s="11">
        <f>RANK(H120,H$8:H$128)</f>
        <v>113</v>
      </c>
      <c r="H120" s="10">
        <v>43.4</v>
      </c>
      <c r="I120" s="8">
        <v>8</v>
      </c>
      <c r="J120" s="8">
        <v>120</v>
      </c>
      <c r="K120" s="12">
        <v>36.17</v>
      </c>
      <c r="L120" s="12">
        <f>IF((E120=0),0,E120/F120)</f>
        <v>0</v>
      </c>
      <c r="M120" s="12">
        <f>IF((H120=0),0,H120/I120)</f>
        <v>5.425</v>
      </c>
      <c r="N120" s="10">
        <f>E120-J120/365*$B$5</f>
        <v>-10.191780821917808</v>
      </c>
      <c r="O120" s="10">
        <f>H120-J120*$D$4</f>
        <v>-76.6</v>
      </c>
      <c r="P120" s="10">
        <f>H120/$D$4</f>
        <v>43.4</v>
      </c>
      <c r="Q120" s="57">
        <f>P120/J120</f>
        <v>0.36166666666666664</v>
      </c>
      <c r="R120" s="43" t="s">
        <v>244</v>
      </c>
      <c r="S120" s="69">
        <v>31</v>
      </c>
    </row>
    <row r="121" spans="1:19" ht="13.5">
      <c r="A121" s="27" t="s">
        <v>82</v>
      </c>
      <c r="B121" s="11">
        <v>107</v>
      </c>
      <c r="C121" s="9" t="s">
        <v>178</v>
      </c>
      <c r="D121" s="24" t="s">
        <v>280</v>
      </c>
      <c r="E121" s="10">
        <v>0</v>
      </c>
      <c r="F121" s="8">
        <v>0</v>
      </c>
      <c r="G121" s="11">
        <f>RANK(H121,H$8:H$128)</f>
        <v>115</v>
      </c>
      <c r="H121" s="10">
        <v>40</v>
      </c>
      <c r="I121" s="8">
        <v>10</v>
      </c>
      <c r="J121" s="8">
        <v>500</v>
      </c>
      <c r="K121" s="12">
        <v>8</v>
      </c>
      <c r="L121" s="12">
        <f>IF((E121=0),0,E121/F121)</f>
        <v>0</v>
      </c>
      <c r="M121" s="12">
        <f>IF((H121=0),0,H121/I121)</f>
        <v>4</v>
      </c>
      <c r="N121" s="10">
        <f>E121-J121/365*$B$5</f>
        <v>-42.465753424657535</v>
      </c>
      <c r="O121" s="10">
        <f>H121-J121*$D$4</f>
        <v>-460</v>
      </c>
      <c r="P121" s="10">
        <f>H121/$D$4</f>
        <v>40</v>
      </c>
      <c r="Q121" s="57">
        <f>P121/J121</f>
        <v>0.08</v>
      </c>
      <c r="R121" s="43" t="s">
        <v>248</v>
      </c>
      <c r="S121" s="69">
        <v>28</v>
      </c>
    </row>
    <row r="122" spans="1:19" ht="13.5">
      <c r="A122" s="27"/>
      <c r="B122" s="11">
        <v>107</v>
      </c>
      <c r="C122" s="9" t="s">
        <v>293</v>
      </c>
      <c r="D122" s="24" t="s">
        <v>157</v>
      </c>
      <c r="E122" s="10">
        <v>0</v>
      </c>
      <c r="F122" s="8">
        <v>0</v>
      </c>
      <c r="G122" s="11">
        <f>RANK(H122,H$8:H$128)</f>
        <v>116</v>
      </c>
      <c r="H122" s="10">
        <v>30.5</v>
      </c>
      <c r="I122" s="8">
        <v>11</v>
      </c>
      <c r="J122" s="8">
        <v>150</v>
      </c>
      <c r="K122" s="12">
        <v>20.33</v>
      </c>
      <c r="L122" s="12">
        <f>IF((E122=0),0,E122/F122)</f>
        <v>0</v>
      </c>
      <c r="M122" s="12">
        <f>IF((H122=0),0,H122/I122)</f>
        <v>2.772727272727273</v>
      </c>
      <c r="N122" s="10">
        <f>E122-J122/365*$B$5</f>
        <v>-12.739726027397259</v>
      </c>
      <c r="O122" s="10">
        <f>H122-J122*$D$4</f>
        <v>-119.5</v>
      </c>
      <c r="P122" s="10">
        <f>H122/$D$4</f>
        <v>30.5</v>
      </c>
      <c r="Q122" s="57">
        <f>P122/J122</f>
        <v>0.20333333333333334</v>
      </c>
      <c r="R122" s="43" t="s">
        <v>247</v>
      </c>
      <c r="S122" s="69">
        <v>39</v>
      </c>
    </row>
    <row r="123" spans="1:19" ht="13.5">
      <c r="A123" s="27" t="s">
        <v>82</v>
      </c>
      <c r="B123" s="11">
        <v>107</v>
      </c>
      <c r="C123" s="9" t="s">
        <v>69</v>
      </c>
      <c r="D123" s="24" t="s">
        <v>11</v>
      </c>
      <c r="E123" s="10">
        <v>0</v>
      </c>
      <c r="F123" s="8">
        <v>0</v>
      </c>
      <c r="G123" s="11">
        <f>RANK(H123,H$8:H$128)</f>
        <v>118</v>
      </c>
      <c r="H123" s="10">
        <v>25</v>
      </c>
      <c r="I123" s="8">
        <v>11</v>
      </c>
      <c r="J123" s="8">
        <v>300</v>
      </c>
      <c r="K123" s="12">
        <v>8.33</v>
      </c>
      <c r="L123" s="12">
        <f>IF((E123=0),0,E123/F123)</f>
        <v>0</v>
      </c>
      <c r="M123" s="12">
        <f>IF((H123=0),0,H123/I123)</f>
        <v>2.272727272727273</v>
      </c>
      <c r="N123" s="10">
        <f>E123-J123/365*$B$5</f>
        <v>-25.479452054794518</v>
      </c>
      <c r="O123" s="10">
        <f>H123-J123*$D$4</f>
        <v>-275</v>
      </c>
      <c r="P123" s="10">
        <f>H123/$D$4</f>
        <v>25</v>
      </c>
      <c r="Q123" s="57">
        <f>P123/J123</f>
        <v>0.08333333333333333</v>
      </c>
      <c r="R123" s="43" t="s">
        <v>302</v>
      </c>
      <c r="S123" s="69">
        <v>56</v>
      </c>
    </row>
    <row r="124" spans="1:19" ht="13.5">
      <c r="A124" s="27"/>
      <c r="B124" s="11">
        <v>107</v>
      </c>
      <c r="C124" s="9" t="s">
        <v>73</v>
      </c>
      <c r="D124" s="24" t="s">
        <v>74</v>
      </c>
      <c r="E124" s="10">
        <v>0</v>
      </c>
      <c r="F124" s="8">
        <v>0</v>
      </c>
      <c r="G124" s="11">
        <f>RANK(H124,H$8:H$128)</f>
        <v>120</v>
      </c>
      <c r="H124" s="10">
        <v>2</v>
      </c>
      <c r="I124" s="8">
        <v>1</v>
      </c>
      <c r="J124" s="8">
        <v>1200</v>
      </c>
      <c r="K124" s="12">
        <v>0.17</v>
      </c>
      <c r="L124" s="12">
        <f>IF((E124=0),0,E124/F124)</f>
        <v>0</v>
      </c>
      <c r="M124" s="12">
        <f>IF((H124=0),0,H124/I124)</f>
        <v>2</v>
      </c>
      <c r="N124" s="10">
        <f>E124-J124/365*$B$5</f>
        <v>-101.91780821917807</v>
      </c>
      <c r="O124" s="10">
        <f>H124-J124*$D$4</f>
        <v>-1198</v>
      </c>
      <c r="P124" s="10">
        <f>H124/$D$4</f>
        <v>2</v>
      </c>
      <c r="Q124" s="57">
        <f>P124/J124</f>
        <v>0.0016666666666666668</v>
      </c>
      <c r="R124" s="43" t="s">
        <v>252</v>
      </c>
      <c r="S124" s="69">
        <v>43</v>
      </c>
    </row>
    <row r="125" spans="1:19" ht="13.5">
      <c r="A125" s="27"/>
      <c r="B125" s="11">
        <v>107</v>
      </c>
      <c r="C125" s="9" t="s">
        <v>70</v>
      </c>
      <c r="D125" s="24" t="s">
        <v>11</v>
      </c>
      <c r="E125" s="10">
        <v>0</v>
      </c>
      <c r="F125" s="8">
        <v>0</v>
      </c>
      <c r="G125" s="11">
        <f>RANK(H125,H$8:H$128)</f>
        <v>121</v>
      </c>
      <c r="H125" s="10">
        <v>0</v>
      </c>
      <c r="I125" s="8">
        <v>0</v>
      </c>
      <c r="J125" s="8">
        <v>100</v>
      </c>
      <c r="K125" s="12">
        <v>0</v>
      </c>
      <c r="L125" s="12">
        <f>IF((E125=0),0,E125/F125)</f>
        <v>0</v>
      </c>
      <c r="M125" s="12">
        <f>IF((H125=0),0,H125/I125)</f>
        <v>0</v>
      </c>
      <c r="N125" s="10">
        <f>E125-J125/365*$B$5</f>
        <v>-8.493150684931507</v>
      </c>
      <c r="O125" s="10">
        <f>H125-J125*$D$4</f>
        <v>-100</v>
      </c>
      <c r="P125" s="10">
        <f>H125/$D$4</f>
        <v>0</v>
      </c>
      <c r="Q125" s="57">
        <f>P125/J125</f>
        <v>0</v>
      </c>
      <c r="R125" s="43" t="s">
        <v>253</v>
      </c>
      <c r="S125" s="69">
        <v>51</v>
      </c>
    </row>
    <row r="126" spans="1:19" ht="13.5">
      <c r="A126" s="27"/>
      <c r="B126" s="11">
        <v>119</v>
      </c>
      <c r="C126" s="9" t="s">
        <v>283</v>
      </c>
      <c r="D126" s="24" t="s">
        <v>11</v>
      </c>
      <c r="E126" s="10"/>
      <c r="F126" s="8"/>
      <c r="G126" s="11">
        <f>RANK(H126,H$8:H$128)</f>
        <v>48</v>
      </c>
      <c r="H126" s="10">
        <v>1041</v>
      </c>
      <c r="I126" s="8">
        <v>82</v>
      </c>
      <c r="J126" s="8">
        <v>1500</v>
      </c>
      <c r="K126" s="12">
        <v>69.4</v>
      </c>
      <c r="L126" s="12">
        <f>IF((E126=0),0,E126/F126)</f>
        <v>0</v>
      </c>
      <c r="M126" s="12">
        <f>IF((H126=0),0,H126/I126)</f>
        <v>12.695121951219512</v>
      </c>
      <c r="N126" s="10">
        <f>E126-J126/365*$B$5</f>
        <v>-127.39726027397262</v>
      </c>
      <c r="O126" s="10">
        <f>H126-J126*$D$4</f>
        <v>-459</v>
      </c>
      <c r="P126" s="10">
        <f>H126/$D$4</f>
        <v>1041</v>
      </c>
      <c r="Q126" s="57">
        <f>P126/J126</f>
        <v>0.694</v>
      </c>
      <c r="R126" s="43" t="s">
        <v>296</v>
      </c>
      <c r="S126" s="69">
        <v>35</v>
      </c>
    </row>
    <row r="127" spans="1:19" ht="13.5">
      <c r="A127" s="27"/>
      <c r="B127" s="11">
        <v>119</v>
      </c>
      <c r="C127" s="9" t="s">
        <v>23</v>
      </c>
      <c r="D127" s="24" t="s">
        <v>11</v>
      </c>
      <c r="E127" s="10"/>
      <c r="F127" s="8"/>
      <c r="G127" s="11">
        <f>RANK(H127,H$8:H$128)</f>
        <v>91</v>
      </c>
      <c r="H127" s="10">
        <v>251</v>
      </c>
      <c r="I127" s="8">
        <v>20</v>
      </c>
      <c r="J127" s="8">
        <v>500</v>
      </c>
      <c r="K127" s="12">
        <v>50.2</v>
      </c>
      <c r="L127" s="12">
        <f>IF((E127=0),0,E127/F127)</f>
        <v>0</v>
      </c>
      <c r="M127" s="12">
        <f>IF((H127=0),0,H127/I127)</f>
        <v>12.55</v>
      </c>
      <c r="N127" s="10">
        <f>E127-J127/365*$B$5</f>
        <v>-42.465753424657535</v>
      </c>
      <c r="O127" s="10">
        <f>H127-J127*$D$4</f>
        <v>-249</v>
      </c>
      <c r="P127" s="10">
        <f>H127/$D$4</f>
        <v>251</v>
      </c>
      <c r="Q127" s="57">
        <f>P127/J127</f>
        <v>0.502</v>
      </c>
      <c r="R127" s="43" t="s">
        <v>226</v>
      </c>
      <c r="S127" s="69">
        <v>35</v>
      </c>
    </row>
    <row r="128" spans="1:19" ht="13.5">
      <c r="A128" s="27"/>
      <c r="B128" s="11">
        <v>119</v>
      </c>
      <c r="C128" s="9" t="s">
        <v>146</v>
      </c>
      <c r="D128" s="24" t="s">
        <v>103</v>
      </c>
      <c r="E128" s="10"/>
      <c r="F128" s="8"/>
      <c r="G128" s="11">
        <f>RANK(H128,H$8:H$128)</f>
        <v>96</v>
      </c>
      <c r="H128" s="10">
        <v>216.2</v>
      </c>
      <c r="I128" s="8">
        <v>53</v>
      </c>
      <c r="J128" s="8">
        <v>500</v>
      </c>
      <c r="K128" s="12">
        <v>43.24</v>
      </c>
      <c r="L128" s="12">
        <f>IF((E128=0),0,E128/F128)</f>
        <v>0</v>
      </c>
      <c r="M128" s="12">
        <f>IF((H128=0),0,H128/I128)</f>
        <v>4.079245283018868</v>
      </c>
      <c r="N128" s="10">
        <f>E128-J128/365*$B$5</f>
        <v>-42.465753424657535</v>
      </c>
      <c r="O128" s="10">
        <f>H128-J128*$D$4</f>
        <v>-283.8</v>
      </c>
      <c r="P128" s="10">
        <f>H128/$D$4</f>
        <v>216.2</v>
      </c>
      <c r="Q128" s="57">
        <f>P128/J128</f>
        <v>0.43239999999999995</v>
      </c>
      <c r="R128" s="43" t="s">
        <v>234</v>
      </c>
      <c r="S128" s="69">
        <v>44</v>
      </c>
    </row>
    <row r="129" spans="4:10" ht="13.5">
      <c r="D129" s="23"/>
      <c r="E129" s="31"/>
      <c r="F129" s="31"/>
      <c r="G129" s="31"/>
      <c r="H129" s="31"/>
      <c r="I129" s="31"/>
      <c r="J129" s="31"/>
    </row>
    <row r="130" spans="4:11" ht="13.5">
      <c r="D130" s="32" t="s">
        <v>99</v>
      </c>
      <c r="E130" s="33">
        <f>AVERAGE(E8:E128)</f>
        <v>89.3008474576271</v>
      </c>
      <c r="F130" s="33">
        <f>AVERAGE(F8:F128)</f>
        <v>10.042372881355933</v>
      </c>
      <c r="G130" s="33"/>
      <c r="H130" s="33">
        <f>AVERAGE(H8:H128)</f>
        <v>1079.078512396694</v>
      </c>
      <c r="I130" s="33">
        <f>AVERAGE(I8:I128)</f>
        <v>118.24793388429752</v>
      </c>
      <c r="J130" s="34">
        <f>AVERAGE(J8:J128)</f>
        <v>1322.6528925619834</v>
      </c>
      <c r="K130" s="35">
        <f>AVERAGE(K8:K128)</f>
        <v>73.90008264462807</v>
      </c>
    </row>
    <row r="131" spans="4:11" ht="13.5">
      <c r="D131" s="62" t="s">
        <v>150</v>
      </c>
      <c r="E131" s="63">
        <f>SUM(E8:E128)</f>
        <v>10537.499999999998</v>
      </c>
      <c r="F131" s="63">
        <f>SUM(F8:F128)</f>
        <v>1185</v>
      </c>
      <c r="G131" s="63"/>
      <c r="H131" s="63">
        <f>SUM(H8:H128)</f>
        <v>130568.49999999996</v>
      </c>
      <c r="I131" s="63">
        <f>SUM(I8:I128)</f>
        <v>14308</v>
      </c>
      <c r="J131" s="63">
        <f>SUM(J8:J128)</f>
        <v>160041</v>
      </c>
      <c r="K131" s="63"/>
    </row>
    <row r="132" spans="3:8" ht="13.5">
      <c r="C132" s="28" t="s">
        <v>151</v>
      </c>
      <c r="D132" s="28"/>
      <c r="E132" s="28"/>
      <c r="F132" s="28"/>
      <c r="H132" s="1"/>
    </row>
    <row r="133" spans="3:10" ht="13.5">
      <c r="C133"/>
      <c r="D133"/>
      <c r="J133" s="28"/>
    </row>
    <row r="134" spans="3:10" ht="13.5">
      <c r="C134"/>
      <c r="D134"/>
      <c r="J134" s="28"/>
    </row>
    <row r="135" spans="3:4" ht="13.5">
      <c r="C135"/>
      <c r="D135"/>
    </row>
    <row r="136" spans="3:4" ht="13.5">
      <c r="C136"/>
      <c r="D136"/>
    </row>
    <row r="137" spans="3:10" ht="13.5">
      <c r="C137" s="28"/>
      <c r="D137" s="28"/>
      <c r="E137" s="28"/>
      <c r="F137" s="28"/>
      <c r="G137" s="28"/>
      <c r="H137" s="28"/>
      <c r="I137" s="28"/>
      <c r="J137" s="28"/>
    </row>
    <row r="138" spans="4:10" ht="13.5">
      <c r="D138" s="28"/>
      <c r="E138" s="28"/>
      <c r="F138" s="28"/>
      <c r="G138" s="28"/>
      <c r="H138" s="28"/>
      <c r="I138" s="28"/>
      <c r="J138" s="28"/>
    </row>
    <row r="139" spans="3:10" ht="13.5">
      <c r="C139" s="28"/>
      <c r="D139" s="28"/>
      <c r="E139" s="28"/>
      <c r="F139" s="28"/>
      <c r="G139" s="28"/>
      <c r="H139" s="28"/>
      <c r="I139" s="28"/>
      <c r="J139" s="28"/>
    </row>
    <row r="140" spans="3:10" ht="13.5">
      <c r="C140" s="28"/>
      <c r="D140" s="28"/>
      <c r="E140" s="28"/>
      <c r="F140" s="28"/>
      <c r="G140" s="28"/>
      <c r="H140" s="28"/>
      <c r="I140" s="28"/>
      <c r="J140" s="28"/>
    </row>
    <row r="141" spans="3:10" ht="13.5">
      <c r="C141" s="28"/>
      <c r="D141" s="28"/>
      <c r="E141" s="28"/>
      <c r="F141" s="28"/>
      <c r="G141" s="28"/>
      <c r="H141" s="28"/>
      <c r="I141" s="28"/>
      <c r="J141" s="28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  <row r="185" ht="13.5">
      <c r="H185" s="1"/>
    </row>
    <row r="186" ht="13.5">
      <c r="H186" s="1"/>
    </row>
    <row r="187" ht="13.5">
      <c r="H187" s="1"/>
    </row>
    <row r="188" ht="13.5">
      <c r="H188" s="1"/>
    </row>
    <row r="189" ht="13.5">
      <c r="H189" s="1"/>
    </row>
    <row r="190" ht="13.5">
      <c r="H190" s="1"/>
    </row>
    <row r="191" ht="13.5">
      <c r="H191" s="1"/>
    </row>
    <row r="192" ht="13.5">
      <c r="H192" s="1"/>
    </row>
  </sheetData>
  <conditionalFormatting sqref="N9:O130">
    <cfRule type="cellIs" priority="1" dxfId="0" operator="lessThanOrEqual" stopIfTrue="1">
      <formula>0</formula>
    </cfRule>
  </conditionalFormatting>
  <conditionalFormatting sqref="K9:K130">
    <cfRule type="cellIs" priority="2" dxfId="0" operator="lessThanOrEqual" stopIfTrue="1">
      <formula>$D$4*100</formula>
    </cfRule>
  </conditionalFormatting>
  <conditionalFormatting sqref="Q9:Q130">
    <cfRule type="cellIs" priority="3" dxfId="0" operator="lessThan" stopIfTrue="1">
      <formula>1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27"/>
  <sheetViews>
    <sheetView workbookViewId="0" topLeftCell="A1">
      <selection activeCell="K4" sqref="K4"/>
    </sheetView>
  </sheetViews>
  <sheetFormatPr defaultColWidth="9.00390625" defaultRowHeight="13.5"/>
  <cols>
    <col min="1" max="1" width="3.75390625" style="37" bestFit="1" customWidth="1"/>
    <col min="2" max="2" width="7.75390625" style="37" customWidth="1"/>
    <col min="3" max="3" width="6.00390625" style="37" bestFit="1" customWidth="1"/>
    <col min="4" max="4" width="7.50390625" style="47" bestFit="1" customWidth="1"/>
    <col min="5" max="5" width="4.50390625" style="37" bestFit="1" customWidth="1"/>
    <col min="6" max="6" width="7.50390625" style="47" bestFit="1" customWidth="1"/>
    <col min="7" max="7" width="4.50390625" style="37" bestFit="1" customWidth="1"/>
    <col min="8" max="8" width="7.50390625" style="47" bestFit="1" customWidth="1"/>
    <col min="9" max="9" width="6.75390625" style="37" bestFit="1" customWidth="1"/>
    <col min="10" max="10" width="7.50390625" style="47" bestFit="1" customWidth="1"/>
    <col min="11" max="11" width="5.25390625" style="37" bestFit="1" customWidth="1"/>
    <col min="12" max="12" width="7.50390625" style="47" bestFit="1" customWidth="1"/>
    <col min="13" max="13" width="5.50390625" style="37" bestFit="1" customWidth="1"/>
    <col min="14" max="14" width="7.50390625" style="47" bestFit="1" customWidth="1"/>
    <col min="15" max="15" width="7.50390625" style="37" bestFit="1" customWidth="1"/>
    <col min="16" max="16384" width="9.00390625" style="37" customWidth="1"/>
  </cols>
  <sheetData>
    <row r="1" ht="11.25">
      <c r="J1" s="47" t="s">
        <v>125</v>
      </c>
    </row>
    <row r="2" spans="2:11" ht="11.25">
      <c r="B2" s="37" t="s">
        <v>124</v>
      </c>
      <c r="I2" s="48" t="s">
        <v>131</v>
      </c>
      <c r="J2" s="51"/>
      <c r="K2" s="37" t="s">
        <v>129</v>
      </c>
    </row>
    <row r="4" spans="2:13" ht="11.25">
      <c r="B4" s="37" t="s">
        <v>130</v>
      </c>
      <c r="K4" s="59">
        <f>DATA!A4</f>
        <v>366</v>
      </c>
      <c r="L4" s="60" t="s">
        <v>334</v>
      </c>
      <c r="M4" s="61">
        <f>DATA!D4</f>
        <v>1</v>
      </c>
    </row>
    <row r="6" spans="2:15" s="48" customFormat="1" ht="11.25">
      <c r="B6" s="49" t="s">
        <v>117</v>
      </c>
      <c r="C6" s="49" t="s">
        <v>122</v>
      </c>
      <c r="D6" s="49" t="s">
        <v>118</v>
      </c>
      <c r="E6" s="49" t="s">
        <v>98</v>
      </c>
      <c r="F6" s="49" t="s">
        <v>119</v>
      </c>
      <c r="G6" s="49" t="s">
        <v>122</v>
      </c>
      <c r="H6" s="49" t="s">
        <v>120</v>
      </c>
      <c r="I6" s="49" t="s">
        <v>123</v>
      </c>
      <c r="J6" s="49" t="s">
        <v>256</v>
      </c>
      <c r="K6" s="49" t="s">
        <v>122</v>
      </c>
      <c r="L6" s="49" t="s">
        <v>257</v>
      </c>
      <c r="M6" s="49" t="s">
        <v>122</v>
      </c>
      <c r="N6" s="49" t="s">
        <v>121</v>
      </c>
      <c r="O6" s="49" t="s">
        <v>122</v>
      </c>
    </row>
    <row r="7" spans="1:15" s="55" customFormat="1" ht="11.25">
      <c r="A7" s="50">
        <v>1</v>
      </c>
      <c r="B7" s="51" t="s">
        <v>158</v>
      </c>
      <c r="C7" s="52">
        <v>4995</v>
      </c>
      <c r="D7" s="51" t="s">
        <v>47</v>
      </c>
      <c r="E7" s="53">
        <v>366</v>
      </c>
      <c r="F7" s="51" t="s">
        <v>8</v>
      </c>
      <c r="G7" s="53">
        <v>5000</v>
      </c>
      <c r="H7" s="51" t="s">
        <v>80</v>
      </c>
      <c r="I7" s="54">
        <v>180.62</v>
      </c>
      <c r="J7" s="51" t="s">
        <v>26</v>
      </c>
      <c r="K7" s="54" t="e">
        <v>#DIV/0!</v>
      </c>
      <c r="L7" s="51" t="s">
        <v>26</v>
      </c>
      <c r="M7" s="54">
        <v>9.155038759689923</v>
      </c>
      <c r="N7" s="51" t="s">
        <v>26</v>
      </c>
      <c r="O7" s="54">
        <v>-19</v>
      </c>
    </row>
    <row r="8" spans="1:15" s="55" customFormat="1" ht="11.25">
      <c r="A8" s="50">
        <v>2</v>
      </c>
      <c r="B8" s="51" t="s">
        <v>47</v>
      </c>
      <c r="C8" s="52">
        <v>4671.8</v>
      </c>
      <c r="D8" s="51" t="s">
        <v>43</v>
      </c>
      <c r="E8" s="53">
        <v>366</v>
      </c>
      <c r="F8" s="51" t="s">
        <v>47</v>
      </c>
      <c r="G8" s="53">
        <v>4600</v>
      </c>
      <c r="H8" s="51" t="s">
        <v>56</v>
      </c>
      <c r="I8" s="54">
        <v>148.33</v>
      </c>
      <c r="J8" s="51" t="s">
        <v>81</v>
      </c>
      <c r="K8" s="54">
        <v>19</v>
      </c>
      <c r="L8" s="51" t="s">
        <v>104</v>
      </c>
      <c r="M8" s="54">
        <v>17.425531914893618</v>
      </c>
      <c r="N8" s="51" t="s">
        <v>161</v>
      </c>
      <c r="O8" s="54">
        <v>625.9</v>
      </c>
    </row>
    <row r="9" spans="1:15" s="55" customFormat="1" ht="11.25">
      <c r="A9" s="50">
        <v>3</v>
      </c>
      <c r="B9" s="51" t="s">
        <v>8</v>
      </c>
      <c r="C9" s="52">
        <v>4507</v>
      </c>
      <c r="D9" s="51" t="s">
        <v>8</v>
      </c>
      <c r="E9" s="53">
        <v>344</v>
      </c>
      <c r="F9" s="51" t="s">
        <v>158</v>
      </c>
      <c r="G9" s="53">
        <v>4500</v>
      </c>
      <c r="H9" s="51" t="s">
        <v>45</v>
      </c>
      <c r="I9" s="54">
        <v>141.02</v>
      </c>
      <c r="J9" s="51" t="s">
        <v>71</v>
      </c>
      <c r="K9" s="54">
        <v>17.4</v>
      </c>
      <c r="L9" s="51" t="s">
        <v>81</v>
      </c>
      <c r="M9" s="54">
        <v>17.28235294117647</v>
      </c>
      <c r="N9" s="51" t="s">
        <v>29</v>
      </c>
      <c r="O9" s="54">
        <v>514.7</v>
      </c>
    </row>
    <row r="10" spans="1:15" s="55" customFormat="1" ht="11.25">
      <c r="A10" s="50">
        <v>4</v>
      </c>
      <c r="B10" s="51" t="s">
        <v>272</v>
      </c>
      <c r="C10" s="52">
        <v>4218.4</v>
      </c>
      <c r="D10" s="51" t="s">
        <v>158</v>
      </c>
      <c r="E10" s="53">
        <v>331</v>
      </c>
      <c r="F10" s="51" t="s">
        <v>272</v>
      </c>
      <c r="G10" s="53">
        <v>4500</v>
      </c>
      <c r="H10" s="51" t="s">
        <v>313</v>
      </c>
      <c r="I10" s="54">
        <v>134.81</v>
      </c>
      <c r="J10" s="51" t="s">
        <v>104</v>
      </c>
      <c r="K10" s="54">
        <v>16.333333333333332</v>
      </c>
      <c r="L10" s="51" t="s">
        <v>52</v>
      </c>
      <c r="M10" s="54">
        <v>17.23</v>
      </c>
      <c r="N10" s="51" t="s">
        <v>158</v>
      </c>
      <c r="O10" s="54">
        <v>495</v>
      </c>
    </row>
    <row r="11" spans="1:15" s="55" customFormat="1" ht="11.25">
      <c r="A11" s="50">
        <v>5</v>
      </c>
      <c r="B11" s="51" t="s">
        <v>161</v>
      </c>
      <c r="C11" s="52">
        <v>4125.9</v>
      </c>
      <c r="D11" s="51" t="s">
        <v>272</v>
      </c>
      <c r="E11" s="53">
        <v>323</v>
      </c>
      <c r="F11" s="51" t="s">
        <v>28</v>
      </c>
      <c r="G11" s="53">
        <v>4000</v>
      </c>
      <c r="H11" s="51" t="s">
        <v>55</v>
      </c>
      <c r="I11" s="54">
        <v>129.98</v>
      </c>
      <c r="J11" s="51" t="s">
        <v>27</v>
      </c>
      <c r="K11" s="54">
        <v>16.25</v>
      </c>
      <c r="L11" s="51" t="s">
        <v>32</v>
      </c>
      <c r="M11" s="54">
        <v>16.897959183673468</v>
      </c>
      <c r="N11" s="51" t="s">
        <v>286</v>
      </c>
      <c r="O11" s="54">
        <v>419.8</v>
      </c>
    </row>
    <row r="12" spans="1:15" s="55" customFormat="1" ht="11.25">
      <c r="A12" s="50">
        <v>6</v>
      </c>
      <c r="B12" s="51" t="s">
        <v>28</v>
      </c>
      <c r="C12" s="52">
        <v>3603.9</v>
      </c>
      <c r="D12" s="51" t="s">
        <v>161</v>
      </c>
      <c r="E12" s="53">
        <v>318</v>
      </c>
      <c r="F12" s="51" t="s">
        <v>160</v>
      </c>
      <c r="G12" s="53">
        <v>4000</v>
      </c>
      <c r="H12" s="51" t="s">
        <v>331</v>
      </c>
      <c r="I12" s="54">
        <v>129.2</v>
      </c>
      <c r="J12" s="51" t="s">
        <v>32</v>
      </c>
      <c r="K12" s="54">
        <v>15.6</v>
      </c>
      <c r="L12" s="51" t="s">
        <v>30</v>
      </c>
      <c r="M12" s="54">
        <v>16.333333333333332</v>
      </c>
      <c r="N12" s="51" t="s">
        <v>45</v>
      </c>
      <c r="O12" s="54">
        <v>410.2</v>
      </c>
    </row>
    <row r="13" spans="1:15" s="55" customFormat="1" ht="11.25">
      <c r="A13" s="50">
        <v>7</v>
      </c>
      <c r="B13" s="51" t="s">
        <v>41</v>
      </c>
      <c r="C13" s="52">
        <v>3216.8</v>
      </c>
      <c r="D13" s="51" t="s">
        <v>147</v>
      </c>
      <c r="E13" s="53">
        <v>290</v>
      </c>
      <c r="F13" s="51" t="s">
        <v>161</v>
      </c>
      <c r="G13" s="53">
        <v>3500</v>
      </c>
      <c r="H13" s="51" t="s">
        <v>286</v>
      </c>
      <c r="I13" s="54">
        <v>127.99</v>
      </c>
      <c r="J13" s="51" t="s">
        <v>158</v>
      </c>
      <c r="K13" s="54">
        <v>14.928571428571429</v>
      </c>
      <c r="L13" s="51" t="s">
        <v>164</v>
      </c>
      <c r="M13" s="54">
        <v>15.21437125748503</v>
      </c>
      <c r="N13" s="51" t="s">
        <v>17</v>
      </c>
      <c r="O13" s="54">
        <v>409</v>
      </c>
    </row>
    <row r="14" spans="1:15" s="55" customFormat="1" ht="11.25">
      <c r="A14" s="50">
        <v>8</v>
      </c>
      <c r="B14" s="51" t="s">
        <v>160</v>
      </c>
      <c r="C14" s="52">
        <v>3006.2</v>
      </c>
      <c r="D14" s="51" t="s">
        <v>28</v>
      </c>
      <c r="E14" s="53">
        <v>282</v>
      </c>
      <c r="F14" s="51" t="s">
        <v>20</v>
      </c>
      <c r="G14" s="53">
        <v>3500</v>
      </c>
      <c r="H14" s="51" t="s">
        <v>39</v>
      </c>
      <c r="I14" s="54">
        <v>127.33</v>
      </c>
      <c r="J14" s="51" t="s">
        <v>52</v>
      </c>
      <c r="K14" s="54">
        <v>14.75</v>
      </c>
      <c r="L14" s="51" t="s">
        <v>328</v>
      </c>
      <c r="M14" s="54">
        <v>15.126582278481013</v>
      </c>
      <c r="N14" s="51" t="s">
        <v>80</v>
      </c>
      <c r="O14" s="54">
        <v>403.1</v>
      </c>
    </row>
    <row r="15" spans="1:15" s="55" customFormat="1" ht="11.25">
      <c r="A15" s="50">
        <v>9</v>
      </c>
      <c r="B15" s="51" t="s">
        <v>274</v>
      </c>
      <c r="C15" s="52">
        <v>2697</v>
      </c>
      <c r="D15" s="51" t="s">
        <v>41</v>
      </c>
      <c r="E15" s="53">
        <v>277</v>
      </c>
      <c r="F15" s="51" t="s">
        <v>41</v>
      </c>
      <c r="G15" s="53">
        <v>3000</v>
      </c>
      <c r="H15" s="51" t="s">
        <v>54</v>
      </c>
      <c r="I15" s="54">
        <v>126.54</v>
      </c>
      <c r="J15" s="51" t="s">
        <v>164</v>
      </c>
      <c r="K15" s="54">
        <v>13.693333333333333</v>
      </c>
      <c r="L15" s="51" t="s">
        <v>158</v>
      </c>
      <c r="M15" s="54">
        <v>15.090634441087614</v>
      </c>
      <c r="N15" s="51" t="s">
        <v>39</v>
      </c>
      <c r="O15" s="54">
        <v>328</v>
      </c>
    </row>
    <row r="16" spans="1:15" s="55" customFormat="1" ht="11.25">
      <c r="A16" s="50">
        <v>10</v>
      </c>
      <c r="B16" s="51" t="s">
        <v>147</v>
      </c>
      <c r="C16" s="52">
        <v>2680</v>
      </c>
      <c r="D16" s="51" t="s">
        <v>29</v>
      </c>
      <c r="E16" s="53">
        <v>265</v>
      </c>
      <c r="F16" s="51" t="s">
        <v>274</v>
      </c>
      <c r="G16" s="53">
        <v>3000</v>
      </c>
      <c r="H16" s="51" t="s">
        <v>29</v>
      </c>
      <c r="I16" s="54">
        <v>125.74</v>
      </c>
      <c r="J16" s="51" t="s">
        <v>277</v>
      </c>
      <c r="K16" s="54">
        <v>13.6</v>
      </c>
      <c r="L16" s="51" t="s">
        <v>27</v>
      </c>
      <c r="M16" s="54">
        <v>14.1125</v>
      </c>
      <c r="N16" s="51" t="s">
        <v>148</v>
      </c>
      <c r="O16" s="54">
        <v>293.7</v>
      </c>
    </row>
    <row r="17" spans="1:15" s="55" customFormat="1" ht="11.25">
      <c r="A17" s="50">
        <v>11</v>
      </c>
      <c r="B17" s="51" t="s">
        <v>164</v>
      </c>
      <c r="C17" s="52">
        <v>2540.8</v>
      </c>
      <c r="D17" s="51" t="s">
        <v>46</v>
      </c>
      <c r="E17" s="53">
        <v>264</v>
      </c>
      <c r="F17" s="51" t="s">
        <v>135</v>
      </c>
      <c r="G17" s="53">
        <v>3000</v>
      </c>
      <c r="H17" s="51" t="s">
        <v>17</v>
      </c>
      <c r="I17" s="54">
        <v>120.45</v>
      </c>
      <c r="J17" s="51" t="s">
        <v>30</v>
      </c>
      <c r="K17" s="54">
        <v>13.333333333333334</v>
      </c>
      <c r="L17" s="51" t="s">
        <v>44</v>
      </c>
      <c r="M17" s="54">
        <v>13.158620689655173</v>
      </c>
      <c r="N17" s="51" t="s">
        <v>56</v>
      </c>
      <c r="O17" s="54">
        <v>290</v>
      </c>
    </row>
    <row r="18" spans="1:15" s="55" customFormat="1" ht="11.25">
      <c r="A18" s="50">
        <v>12</v>
      </c>
      <c r="B18" s="51" t="s">
        <v>29</v>
      </c>
      <c r="C18" s="52">
        <v>2514.7</v>
      </c>
      <c r="D18" s="51" t="s">
        <v>160</v>
      </c>
      <c r="E18" s="53">
        <v>260</v>
      </c>
      <c r="F18" s="51" t="s">
        <v>147</v>
      </c>
      <c r="G18" s="53">
        <v>2500</v>
      </c>
      <c r="H18" s="51" t="s">
        <v>279</v>
      </c>
      <c r="I18" s="54">
        <v>119.28</v>
      </c>
      <c r="J18" s="51" t="s">
        <v>328</v>
      </c>
      <c r="K18" s="54">
        <v>12.792307692307693</v>
      </c>
      <c r="L18" s="51" t="s">
        <v>8</v>
      </c>
      <c r="M18" s="54">
        <v>13.101744186046512</v>
      </c>
      <c r="N18" s="51" t="s">
        <v>313</v>
      </c>
      <c r="O18" s="54">
        <v>278.5</v>
      </c>
    </row>
    <row r="19" spans="1:15" s="55" customFormat="1" ht="11.25">
      <c r="A19" s="50">
        <v>13</v>
      </c>
      <c r="B19" s="51" t="s">
        <v>18</v>
      </c>
      <c r="C19" s="52">
        <v>2417.3</v>
      </c>
      <c r="D19" s="51" t="s">
        <v>274</v>
      </c>
      <c r="E19" s="53">
        <v>260</v>
      </c>
      <c r="F19" s="51" t="s">
        <v>164</v>
      </c>
      <c r="G19" s="53">
        <v>2500</v>
      </c>
      <c r="H19" s="51" t="s">
        <v>141</v>
      </c>
      <c r="I19" s="54">
        <v>119.01</v>
      </c>
      <c r="J19" s="51" t="s">
        <v>8</v>
      </c>
      <c r="K19" s="54">
        <v>12.7</v>
      </c>
      <c r="L19" s="51" t="s">
        <v>272</v>
      </c>
      <c r="M19" s="54">
        <v>13.060061919504642</v>
      </c>
      <c r="N19" s="51" t="s">
        <v>54</v>
      </c>
      <c r="O19" s="54">
        <v>265.4</v>
      </c>
    </row>
    <row r="20" spans="1:15" s="55" customFormat="1" ht="11.25">
      <c r="A20" s="50">
        <v>14</v>
      </c>
      <c r="B20" s="51" t="s">
        <v>17</v>
      </c>
      <c r="C20" s="52">
        <v>2409</v>
      </c>
      <c r="D20" s="51" t="s">
        <v>132</v>
      </c>
      <c r="E20" s="53">
        <v>254</v>
      </c>
      <c r="F20" s="51" t="s">
        <v>132</v>
      </c>
      <c r="G20" s="53">
        <v>2500</v>
      </c>
      <c r="H20" s="51" t="s">
        <v>161</v>
      </c>
      <c r="I20" s="54">
        <v>117.88</v>
      </c>
      <c r="J20" s="51" t="s">
        <v>22</v>
      </c>
      <c r="K20" s="54">
        <v>12.7</v>
      </c>
      <c r="L20" s="51" t="s">
        <v>161</v>
      </c>
      <c r="M20" s="54">
        <v>12.97452830188679</v>
      </c>
      <c r="N20" s="51" t="s">
        <v>279</v>
      </c>
      <c r="O20" s="54">
        <v>231.3</v>
      </c>
    </row>
    <row r="21" spans="1:15" s="55" customFormat="1" ht="11.25">
      <c r="A21" s="50">
        <v>15</v>
      </c>
      <c r="B21" s="51" t="s">
        <v>132</v>
      </c>
      <c r="C21" s="52">
        <v>2375.5</v>
      </c>
      <c r="D21" s="51" t="s">
        <v>76</v>
      </c>
      <c r="E21" s="53">
        <v>247</v>
      </c>
      <c r="F21" s="51" t="s">
        <v>12</v>
      </c>
      <c r="G21" s="53">
        <v>2500</v>
      </c>
      <c r="H21" s="51" t="s">
        <v>148</v>
      </c>
      <c r="I21" s="54">
        <v>115.46</v>
      </c>
      <c r="J21" s="51" t="s">
        <v>47</v>
      </c>
      <c r="K21" s="54">
        <v>12.474193548387097</v>
      </c>
      <c r="L21" s="51" t="s">
        <v>277</v>
      </c>
      <c r="M21" s="54">
        <v>12.840909090909092</v>
      </c>
      <c r="N21" s="51" t="s">
        <v>41</v>
      </c>
      <c r="O21" s="54">
        <v>216.8</v>
      </c>
    </row>
    <row r="22" spans="1:15" s="55" customFormat="1" ht="11.25">
      <c r="A22" s="50">
        <v>16</v>
      </c>
      <c r="B22" s="51" t="s">
        <v>46</v>
      </c>
      <c r="C22" s="52">
        <v>2319.5</v>
      </c>
      <c r="D22" s="51" t="s">
        <v>17</v>
      </c>
      <c r="E22" s="53">
        <v>246</v>
      </c>
      <c r="F22" s="51" t="s">
        <v>175</v>
      </c>
      <c r="G22" s="53">
        <v>2500</v>
      </c>
      <c r="H22" s="51" t="s">
        <v>277</v>
      </c>
      <c r="I22" s="54">
        <v>113</v>
      </c>
      <c r="J22" s="51" t="s">
        <v>161</v>
      </c>
      <c r="K22" s="54">
        <v>12.255172413793103</v>
      </c>
      <c r="L22" s="51" t="s">
        <v>28</v>
      </c>
      <c r="M22" s="54">
        <v>12.779787234042553</v>
      </c>
      <c r="N22" s="51" t="s">
        <v>277</v>
      </c>
      <c r="O22" s="54">
        <v>195</v>
      </c>
    </row>
    <row r="23" spans="1:15" s="55" customFormat="1" ht="11.25">
      <c r="A23" s="50">
        <v>17</v>
      </c>
      <c r="B23" s="51" t="s">
        <v>12</v>
      </c>
      <c r="C23" s="52">
        <v>2249</v>
      </c>
      <c r="D23" s="51" t="s">
        <v>35</v>
      </c>
      <c r="E23" s="53">
        <v>245</v>
      </c>
      <c r="F23" s="51" t="s">
        <v>18</v>
      </c>
      <c r="G23" s="53">
        <v>2400</v>
      </c>
      <c r="H23" s="51" t="s">
        <v>36</v>
      </c>
      <c r="I23" s="54">
        <v>112.41</v>
      </c>
      <c r="J23" s="51" t="s">
        <v>313</v>
      </c>
      <c r="K23" s="54">
        <v>12</v>
      </c>
      <c r="L23" s="51" t="s">
        <v>47</v>
      </c>
      <c r="M23" s="54">
        <v>12.76448087431694</v>
      </c>
      <c r="N23" s="51" t="s">
        <v>141</v>
      </c>
      <c r="O23" s="54">
        <v>190.1</v>
      </c>
    </row>
    <row r="24" spans="1:15" s="55" customFormat="1" ht="11.25">
      <c r="A24" s="50">
        <v>18</v>
      </c>
      <c r="B24" s="51" t="s">
        <v>148</v>
      </c>
      <c r="C24" s="52">
        <v>2193.7</v>
      </c>
      <c r="D24" s="51" t="s">
        <v>18</v>
      </c>
      <c r="E24" s="53">
        <v>243</v>
      </c>
      <c r="F24" s="51" t="s">
        <v>46</v>
      </c>
      <c r="G24" s="53">
        <v>2400</v>
      </c>
      <c r="H24" s="51" t="s">
        <v>158</v>
      </c>
      <c r="I24" s="54">
        <v>111</v>
      </c>
      <c r="J24" s="51" t="s">
        <v>28</v>
      </c>
      <c r="K24" s="54">
        <v>11.666666666666666</v>
      </c>
      <c r="L24" s="51" t="s">
        <v>283</v>
      </c>
      <c r="M24" s="54">
        <v>12.695121951219512</v>
      </c>
      <c r="N24" s="51" t="s">
        <v>147</v>
      </c>
      <c r="O24" s="54">
        <v>180</v>
      </c>
    </row>
    <row r="25" spans="1:15" s="55" customFormat="1" ht="11.25">
      <c r="A25" s="50">
        <v>19</v>
      </c>
      <c r="B25" s="51" t="s">
        <v>33</v>
      </c>
      <c r="C25" s="52">
        <v>2060.6</v>
      </c>
      <c r="D25" s="51" t="s">
        <v>148</v>
      </c>
      <c r="E25" s="53">
        <v>238</v>
      </c>
      <c r="F25" s="51" t="s">
        <v>176</v>
      </c>
      <c r="G25" s="53">
        <v>2400</v>
      </c>
      <c r="H25" s="51" t="s">
        <v>41</v>
      </c>
      <c r="I25" s="54">
        <v>107.23</v>
      </c>
      <c r="J25" s="51" t="s">
        <v>286</v>
      </c>
      <c r="K25" s="54">
        <v>11.444444444444445</v>
      </c>
      <c r="L25" s="51" t="s">
        <v>23</v>
      </c>
      <c r="M25" s="54">
        <v>12.55</v>
      </c>
      <c r="N25" s="51" t="s">
        <v>55</v>
      </c>
      <c r="O25" s="54">
        <v>179.9</v>
      </c>
    </row>
    <row r="26" spans="1:15" s="55" customFormat="1" ht="11.25">
      <c r="A26" s="50">
        <v>20</v>
      </c>
      <c r="B26" s="51" t="s">
        <v>175</v>
      </c>
      <c r="C26" s="52">
        <v>1943.8</v>
      </c>
      <c r="D26" s="51" t="s">
        <v>33</v>
      </c>
      <c r="E26" s="53">
        <v>229</v>
      </c>
      <c r="F26" s="51" t="s">
        <v>137</v>
      </c>
      <c r="G26" s="53">
        <v>2400</v>
      </c>
      <c r="H26" s="51" t="s">
        <v>147</v>
      </c>
      <c r="I26" s="54">
        <v>107.2</v>
      </c>
      <c r="J26" s="51" t="s">
        <v>278</v>
      </c>
      <c r="K26" s="54">
        <v>11.363636363636363</v>
      </c>
      <c r="L26" s="51" t="s">
        <v>54</v>
      </c>
      <c r="M26" s="54">
        <v>12.051428571428572</v>
      </c>
      <c r="N26" s="51" t="s">
        <v>36</v>
      </c>
      <c r="O26" s="54">
        <v>167.5</v>
      </c>
    </row>
    <row r="27" spans="1:15" s="55" customFormat="1" ht="11.25">
      <c r="A27" s="50">
        <v>21</v>
      </c>
      <c r="B27" s="51" t="s">
        <v>176</v>
      </c>
      <c r="C27" s="52">
        <v>1933.2</v>
      </c>
      <c r="D27" s="51" t="s">
        <v>6</v>
      </c>
      <c r="E27" s="53">
        <v>227</v>
      </c>
      <c r="F27" s="51" t="s">
        <v>258</v>
      </c>
      <c r="G27" s="53">
        <v>2400</v>
      </c>
      <c r="H27" s="51" t="s">
        <v>35</v>
      </c>
      <c r="I27" s="54">
        <v>106.42</v>
      </c>
      <c r="J27" s="51" t="s">
        <v>12</v>
      </c>
      <c r="K27" s="54">
        <v>11.318181818181818</v>
      </c>
      <c r="L27" s="51" t="s">
        <v>278</v>
      </c>
      <c r="M27" s="54">
        <v>11.96124031007752</v>
      </c>
      <c r="N27" s="51" t="s">
        <v>35</v>
      </c>
      <c r="O27" s="54">
        <v>77</v>
      </c>
    </row>
    <row r="28" spans="1:15" s="55" customFormat="1" ht="11.25">
      <c r="A28" s="50">
        <v>22</v>
      </c>
      <c r="B28" s="51" t="s">
        <v>286</v>
      </c>
      <c r="C28" s="52">
        <v>1919.8</v>
      </c>
      <c r="D28" s="51" t="s">
        <v>39</v>
      </c>
      <c r="E28" s="53">
        <v>223</v>
      </c>
      <c r="F28" s="51" t="s">
        <v>29</v>
      </c>
      <c r="G28" s="53">
        <v>2000</v>
      </c>
      <c r="H28" s="51" t="s">
        <v>177</v>
      </c>
      <c r="I28" s="54">
        <v>105.5</v>
      </c>
      <c r="J28" s="51" t="s">
        <v>135</v>
      </c>
      <c r="K28" s="54">
        <v>11.25</v>
      </c>
      <c r="L28" s="51" t="s">
        <v>12</v>
      </c>
      <c r="M28" s="54">
        <v>11.836842105263157</v>
      </c>
      <c r="N28" s="51" t="s">
        <v>331</v>
      </c>
      <c r="O28" s="54">
        <v>73</v>
      </c>
    </row>
    <row r="29" spans="1:15" s="55" customFormat="1" ht="11.25">
      <c r="A29" s="50">
        <v>23</v>
      </c>
      <c r="B29" s="51" t="s">
        <v>135</v>
      </c>
      <c r="C29" s="52">
        <v>1893.9</v>
      </c>
      <c r="D29" s="51" t="s">
        <v>286</v>
      </c>
      <c r="E29" s="53">
        <v>219</v>
      </c>
      <c r="F29" s="51" t="s">
        <v>17</v>
      </c>
      <c r="G29" s="53">
        <v>2000</v>
      </c>
      <c r="H29" s="51" t="s">
        <v>33</v>
      </c>
      <c r="I29" s="54">
        <v>103.03</v>
      </c>
      <c r="J29" s="51" t="s">
        <v>329</v>
      </c>
      <c r="K29" s="54">
        <v>11.25</v>
      </c>
      <c r="L29" s="51" t="s">
        <v>329</v>
      </c>
      <c r="M29" s="54">
        <v>11.829268292682928</v>
      </c>
      <c r="N29" s="51" t="s">
        <v>47</v>
      </c>
      <c r="O29" s="54">
        <v>71.80000000000018</v>
      </c>
    </row>
    <row r="30" spans="1:15" s="55" customFormat="1" ht="11.25">
      <c r="A30" s="50">
        <v>24</v>
      </c>
      <c r="B30" s="51" t="s">
        <v>24</v>
      </c>
      <c r="C30" s="52">
        <v>1724.8</v>
      </c>
      <c r="D30" s="51" t="s">
        <v>139</v>
      </c>
      <c r="E30" s="53">
        <v>213</v>
      </c>
      <c r="F30" s="51" t="s">
        <v>33</v>
      </c>
      <c r="G30" s="53">
        <v>2000</v>
      </c>
      <c r="H30" s="51" t="s">
        <v>278</v>
      </c>
      <c r="I30" s="54">
        <v>102.87</v>
      </c>
      <c r="J30" s="51" t="s">
        <v>42</v>
      </c>
      <c r="K30" s="54">
        <v>11</v>
      </c>
      <c r="L30" s="51" t="s">
        <v>313</v>
      </c>
      <c r="M30" s="54">
        <v>11.722826086956522</v>
      </c>
      <c r="N30" s="51" t="s">
        <v>33</v>
      </c>
      <c r="O30" s="54">
        <v>60.59999999999991</v>
      </c>
    </row>
    <row r="31" spans="1:15" s="55" customFormat="1" ht="11.25">
      <c r="A31" s="50">
        <v>25</v>
      </c>
      <c r="B31" s="51" t="s">
        <v>277</v>
      </c>
      <c r="C31" s="52">
        <v>1695</v>
      </c>
      <c r="D31" s="51" t="s">
        <v>45</v>
      </c>
      <c r="E31" s="53">
        <v>205</v>
      </c>
      <c r="F31" s="51" t="s">
        <v>6</v>
      </c>
      <c r="G31" s="53">
        <v>2000</v>
      </c>
      <c r="H31" s="51" t="s">
        <v>164</v>
      </c>
      <c r="I31" s="54">
        <v>101.63</v>
      </c>
      <c r="J31" s="51" t="s">
        <v>281</v>
      </c>
      <c r="K31" s="54">
        <v>10.642857142857142</v>
      </c>
      <c r="L31" s="51" t="s">
        <v>175</v>
      </c>
      <c r="M31" s="54">
        <v>11.639520958083832</v>
      </c>
      <c r="N31" s="51" t="s">
        <v>278</v>
      </c>
      <c r="O31" s="54">
        <v>43</v>
      </c>
    </row>
    <row r="32" spans="1:15" s="55" customFormat="1" ht="11.25">
      <c r="A32" s="50">
        <v>26</v>
      </c>
      <c r="B32" s="51" t="s">
        <v>6</v>
      </c>
      <c r="C32" s="52">
        <v>1544.7</v>
      </c>
      <c r="D32" s="51" t="s">
        <v>12</v>
      </c>
      <c r="E32" s="53">
        <v>190</v>
      </c>
      <c r="F32" s="51" t="s">
        <v>14</v>
      </c>
      <c r="G32" s="53">
        <v>2000</v>
      </c>
      <c r="H32" s="51" t="s">
        <v>47</v>
      </c>
      <c r="I32" s="54">
        <v>101.56</v>
      </c>
      <c r="J32" s="51" t="s">
        <v>24</v>
      </c>
      <c r="K32" s="54">
        <v>10.5</v>
      </c>
      <c r="L32" s="51" t="s">
        <v>41</v>
      </c>
      <c r="M32" s="54">
        <v>11.612996389891697</v>
      </c>
      <c r="N32" s="51" t="s">
        <v>164</v>
      </c>
      <c r="O32" s="54">
        <v>40.80000000000018</v>
      </c>
    </row>
    <row r="33" spans="1:15" s="55" customFormat="1" ht="11.25">
      <c r="A33" s="50">
        <v>27</v>
      </c>
      <c r="B33" s="51" t="s">
        <v>278</v>
      </c>
      <c r="C33" s="52">
        <v>1543</v>
      </c>
      <c r="D33" s="51" t="s">
        <v>14</v>
      </c>
      <c r="E33" s="53">
        <v>187</v>
      </c>
      <c r="F33" s="51" t="s">
        <v>37</v>
      </c>
      <c r="G33" s="53">
        <v>2000</v>
      </c>
      <c r="H33" s="51" t="s">
        <v>18</v>
      </c>
      <c r="I33" s="54">
        <v>100.72</v>
      </c>
      <c r="J33" s="51" t="s">
        <v>160</v>
      </c>
      <c r="K33" s="54">
        <v>10.46923076923077</v>
      </c>
      <c r="L33" s="51" t="s">
        <v>160</v>
      </c>
      <c r="M33" s="54">
        <v>11.56230769230769</v>
      </c>
      <c r="N33" s="51" t="s">
        <v>18</v>
      </c>
      <c r="O33" s="54">
        <v>17.300000000000182</v>
      </c>
    </row>
    <row r="34" spans="1:15" s="55" customFormat="1" ht="11.25">
      <c r="A34" s="50">
        <v>28</v>
      </c>
      <c r="B34" s="51" t="s">
        <v>39</v>
      </c>
      <c r="C34" s="52">
        <v>1528</v>
      </c>
      <c r="D34" s="51" t="s">
        <v>116</v>
      </c>
      <c r="E34" s="53">
        <v>185</v>
      </c>
      <c r="F34" s="51" t="s">
        <v>285</v>
      </c>
      <c r="G34" s="53">
        <v>2000</v>
      </c>
      <c r="H34" s="51" t="s">
        <v>328</v>
      </c>
      <c r="I34" s="54">
        <v>99.58</v>
      </c>
      <c r="J34" s="51" t="s">
        <v>39</v>
      </c>
      <c r="K34" s="54">
        <v>10.4</v>
      </c>
      <c r="L34" s="51" t="s">
        <v>287</v>
      </c>
      <c r="M34" s="54">
        <v>11.157894736842104</v>
      </c>
      <c r="N34" s="51" t="s">
        <v>177</v>
      </c>
      <c r="O34" s="54">
        <v>6.599999999999994</v>
      </c>
    </row>
    <row r="35" spans="1:15" s="55" customFormat="1" ht="11.25">
      <c r="A35" s="50">
        <v>29</v>
      </c>
      <c r="B35" s="51" t="s">
        <v>44</v>
      </c>
      <c r="C35" s="52">
        <v>1526.4</v>
      </c>
      <c r="D35" s="51" t="s">
        <v>176</v>
      </c>
      <c r="E35" s="53">
        <v>184</v>
      </c>
      <c r="F35" s="51" t="s">
        <v>148</v>
      </c>
      <c r="G35" s="53">
        <v>1900</v>
      </c>
      <c r="H35" s="51" t="s">
        <v>24</v>
      </c>
      <c r="I35" s="54">
        <v>98.56</v>
      </c>
      <c r="J35" s="51" t="s">
        <v>41</v>
      </c>
      <c r="K35" s="54">
        <v>10.326086956521738</v>
      </c>
      <c r="L35" s="51" t="s">
        <v>24</v>
      </c>
      <c r="M35" s="54">
        <v>11.12774193548387</v>
      </c>
      <c r="N35" s="51" t="s">
        <v>328</v>
      </c>
      <c r="O35" s="54">
        <v>-5</v>
      </c>
    </row>
    <row r="36" spans="1:15" s="55" customFormat="1" ht="11.25">
      <c r="A36" s="50">
        <v>30</v>
      </c>
      <c r="B36" s="51" t="s">
        <v>152</v>
      </c>
      <c r="C36" s="52">
        <v>1524</v>
      </c>
      <c r="D36" s="51" t="s">
        <v>135</v>
      </c>
      <c r="E36" s="53">
        <v>184</v>
      </c>
      <c r="F36" s="51" t="s">
        <v>44</v>
      </c>
      <c r="G36" s="53">
        <v>1800</v>
      </c>
      <c r="H36" s="51" t="s">
        <v>26</v>
      </c>
      <c r="I36" s="54">
        <v>98.42</v>
      </c>
      <c r="J36" s="51" t="s">
        <v>319</v>
      </c>
      <c r="K36" s="54">
        <v>10</v>
      </c>
      <c r="L36" s="51" t="s">
        <v>304</v>
      </c>
      <c r="M36" s="54">
        <v>11.125925925925927</v>
      </c>
      <c r="N36" s="51" t="s">
        <v>65</v>
      </c>
      <c r="O36" s="54">
        <v>-5.5</v>
      </c>
    </row>
    <row r="37" spans="1:15" s="55" customFormat="1" ht="11.25">
      <c r="A37" s="50">
        <v>31</v>
      </c>
      <c r="B37" s="51" t="s">
        <v>36</v>
      </c>
      <c r="C37" s="52">
        <v>1517.5</v>
      </c>
      <c r="D37" s="51" t="s">
        <v>37</v>
      </c>
      <c r="E37" s="53">
        <v>183</v>
      </c>
      <c r="F37" s="51" t="s">
        <v>152</v>
      </c>
      <c r="G37" s="53">
        <v>1800</v>
      </c>
      <c r="H37" s="51" t="s">
        <v>65</v>
      </c>
      <c r="I37" s="54">
        <v>98.17</v>
      </c>
      <c r="J37" s="51" t="s">
        <v>272</v>
      </c>
      <c r="K37" s="54">
        <v>9.875</v>
      </c>
      <c r="L37" s="51" t="s">
        <v>311</v>
      </c>
      <c r="M37" s="54">
        <v>10.71829268292683</v>
      </c>
      <c r="N37" s="51" t="s">
        <v>72</v>
      </c>
      <c r="O37" s="54">
        <v>-11</v>
      </c>
    </row>
    <row r="38" spans="1:15" s="55" customFormat="1" ht="11.25">
      <c r="A38" s="50">
        <v>32</v>
      </c>
      <c r="B38" s="51" t="s">
        <v>304</v>
      </c>
      <c r="C38" s="52">
        <v>1502</v>
      </c>
      <c r="D38" s="51" t="s">
        <v>279</v>
      </c>
      <c r="E38" s="53">
        <v>173</v>
      </c>
      <c r="F38" s="51" t="s">
        <v>304</v>
      </c>
      <c r="G38" s="53">
        <v>1800</v>
      </c>
      <c r="H38" s="51" t="s">
        <v>281</v>
      </c>
      <c r="I38" s="54">
        <v>97.25</v>
      </c>
      <c r="J38" s="51" t="s">
        <v>18</v>
      </c>
      <c r="K38" s="54">
        <v>9.85</v>
      </c>
      <c r="L38" s="51" t="s">
        <v>63</v>
      </c>
      <c r="M38" s="54">
        <v>10.676470588235293</v>
      </c>
      <c r="N38" s="51" t="s">
        <v>58</v>
      </c>
      <c r="O38" s="54">
        <v>-16.5</v>
      </c>
    </row>
    <row r="39" spans="1:15" s="55" customFormat="1" ht="11.25">
      <c r="A39" s="50">
        <v>33</v>
      </c>
      <c r="B39" s="51" t="s">
        <v>14</v>
      </c>
      <c r="C39" s="52">
        <v>1442</v>
      </c>
      <c r="D39" s="51" t="s">
        <v>164</v>
      </c>
      <c r="E39" s="53">
        <v>167</v>
      </c>
      <c r="F39" s="51" t="s">
        <v>102</v>
      </c>
      <c r="G39" s="53">
        <v>1800</v>
      </c>
      <c r="H39" s="51" t="s">
        <v>46</v>
      </c>
      <c r="I39" s="54">
        <v>96.65</v>
      </c>
      <c r="J39" s="51" t="s">
        <v>274</v>
      </c>
      <c r="K39" s="54">
        <v>9.72</v>
      </c>
      <c r="L39" s="51" t="s">
        <v>80</v>
      </c>
      <c r="M39" s="54">
        <v>10.624705882352941</v>
      </c>
      <c r="N39" s="51" t="s">
        <v>24</v>
      </c>
      <c r="O39" s="54">
        <v>-25.2</v>
      </c>
    </row>
    <row r="40" spans="1:15" s="55" customFormat="1" ht="11.25">
      <c r="A40" s="50">
        <v>34</v>
      </c>
      <c r="B40" s="51" t="s">
        <v>279</v>
      </c>
      <c r="C40" s="52">
        <v>1431.3</v>
      </c>
      <c r="D40" s="51" t="s">
        <v>175</v>
      </c>
      <c r="E40" s="53">
        <v>167</v>
      </c>
      <c r="F40" s="51" t="s">
        <v>24</v>
      </c>
      <c r="G40" s="53">
        <v>1750</v>
      </c>
      <c r="H40" s="51" t="s">
        <v>58</v>
      </c>
      <c r="I40" s="54">
        <v>96.56</v>
      </c>
      <c r="J40" s="51" t="s">
        <v>44</v>
      </c>
      <c r="K40" s="54">
        <v>9.685714285714285</v>
      </c>
      <c r="L40" s="51" t="s">
        <v>176</v>
      </c>
      <c r="M40" s="54">
        <v>10.506521739130434</v>
      </c>
      <c r="N40" s="51" t="s">
        <v>66</v>
      </c>
      <c r="O40" s="54">
        <v>-25.5</v>
      </c>
    </row>
    <row r="41" spans="1:15" s="55" customFormat="1" ht="11.25">
      <c r="A41" s="50">
        <v>35</v>
      </c>
      <c r="B41" s="51" t="s">
        <v>45</v>
      </c>
      <c r="C41" s="52">
        <v>1410.2</v>
      </c>
      <c r="D41" s="51" t="s">
        <v>15</v>
      </c>
      <c r="E41" s="53">
        <v>166</v>
      </c>
      <c r="F41" s="51" t="s">
        <v>286</v>
      </c>
      <c r="G41" s="53">
        <v>1500</v>
      </c>
      <c r="H41" s="51" t="s">
        <v>132</v>
      </c>
      <c r="I41" s="54">
        <v>95.02</v>
      </c>
      <c r="J41" s="51" t="s">
        <v>40</v>
      </c>
      <c r="K41" s="54">
        <v>9.583333333333334</v>
      </c>
      <c r="L41" s="51" t="s">
        <v>274</v>
      </c>
      <c r="M41" s="54">
        <v>10.373076923076923</v>
      </c>
      <c r="N41" s="51" t="s">
        <v>320</v>
      </c>
      <c r="O41" s="54">
        <v>-30.5</v>
      </c>
    </row>
    <row r="42" spans="1:15" s="55" customFormat="1" ht="11.25">
      <c r="A42" s="50">
        <v>36</v>
      </c>
      <c r="B42" s="51" t="s">
        <v>37</v>
      </c>
      <c r="C42" s="52">
        <v>1398.4</v>
      </c>
      <c r="D42" s="51" t="s">
        <v>36</v>
      </c>
      <c r="E42" s="53">
        <v>161</v>
      </c>
      <c r="F42" s="51" t="s">
        <v>277</v>
      </c>
      <c r="G42" s="53">
        <v>1500</v>
      </c>
      <c r="H42" s="51" t="s">
        <v>43</v>
      </c>
      <c r="I42" s="54">
        <v>94.8</v>
      </c>
      <c r="J42" s="51" t="s">
        <v>148</v>
      </c>
      <c r="K42" s="54">
        <v>9.473684210526315</v>
      </c>
      <c r="L42" s="51" t="s">
        <v>135</v>
      </c>
      <c r="M42" s="54">
        <v>10.292934782608697</v>
      </c>
      <c r="N42" s="51" t="s">
        <v>281</v>
      </c>
      <c r="O42" s="54">
        <v>-33</v>
      </c>
    </row>
    <row r="43" spans="1:15" s="55" customFormat="1" ht="11.25">
      <c r="A43" s="50">
        <v>37</v>
      </c>
      <c r="B43" s="51" t="s">
        <v>20</v>
      </c>
      <c r="C43" s="52">
        <v>1300</v>
      </c>
      <c r="D43" s="51" t="s">
        <v>281</v>
      </c>
      <c r="E43" s="53">
        <v>160</v>
      </c>
      <c r="F43" s="51" t="s">
        <v>278</v>
      </c>
      <c r="G43" s="53">
        <v>1500</v>
      </c>
      <c r="H43" s="51" t="s">
        <v>27</v>
      </c>
      <c r="I43" s="54">
        <v>94.08</v>
      </c>
      <c r="J43" s="51" t="s">
        <v>152</v>
      </c>
      <c r="K43" s="54">
        <v>9.444444444444445</v>
      </c>
      <c r="L43" s="51" t="s">
        <v>20</v>
      </c>
      <c r="M43" s="54">
        <v>10.236220472440944</v>
      </c>
      <c r="N43" s="51" t="s">
        <v>68</v>
      </c>
      <c r="O43" s="54">
        <v>-41.5</v>
      </c>
    </row>
    <row r="44" spans="1:15" s="55" customFormat="1" ht="11.25">
      <c r="A44" s="50">
        <v>38</v>
      </c>
      <c r="B44" s="51" t="s">
        <v>35</v>
      </c>
      <c r="C44" s="52">
        <v>1277</v>
      </c>
      <c r="D44" s="51" t="s">
        <v>24</v>
      </c>
      <c r="E44" s="53">
        <v>155</v>
      </c>
      <c r="F44" s="51" t="s">
        <v>283</v>
      </c>
      <c r="G44" s="53">
        <v>1500</v>
      </c>
      <c r="H44" s="51" t="s">
        <v>272</v>
      </c>
      <c r="I44" s="54">
        <v>93.74</v>
      </c>
      <c r="J44" s="51" t="s">
        <v>33</v>
      </c>
      <c r="K44" s="54">
        <v>9.4</v>
      </c>
      <c r="L44" s="51" t="s">
        <v>284</v>
      </c>
      <c r="M44" s="54">
        <v>9.954545454545455</v>
      </c>
      <c r="N44" s="51" t="s">
        <v>290</v>
      </c>
      <c r="O44" s="54">
        <v>-48.1</v>
      </c>
    </row>
    <row r="45" spans="1:15" s="55" customFormat="1" ht="11.25">
      <c r="A45" s="50">
        <v>39</v>
      </c>
      <c r="B45" s="51" t="s">
        <v>54</v>
      </c>
      <c r="C45" s="52">
        <v>1265.4</v>
      </c>
      <c r="D45" s="51" t="s">
        <v>152</v>
      </c>
      <c r="E45" s="53">
        <v>155</v>
      </c>
      <c r="F45" s="51" t="s">
        <v>116</v>
      </c>
      <c r="G45" s="53">
        <v>1500</v>
      </c>
      <c r="H45" s="51" t="s">
        <v>79</v>
      </c>
      <c r="I45" s="54">
        <v>90.26</v>
      </c>
      <c r="J45" s="51" t="s">
        <v>309</v>
      </c>
      <c r="K45" s="54">
        <v>9.4</v>
      </c>
      <c r="L45" s="51" t="s">
        <v>18</v>
      </c>
      <c r="M45" s="54">
        <v>9.947736625514404</v>
      </c>
      <c r="N45" s="51" t="s">
        <v>43</v>
      </c>
      <c r="O45" s="54">
        <v>-52</v>
      </c>
    </row>
    <row r="46" spans="1:15" s="55" customFormat="1" ht="11.25">
      <c r="A46" s="50">
        <v>40</v>
      </c>
      <c r="B46" s="51" t="s">
        <v>328</v>
      </c>
      <c r="C46" s="52">
        <v>1195</v>
      </c>
      <c r="D46" s="51" t="s">
        <v>285</v>
      </c>
      <c r="E46" s="53">
        <v>153</v>
      </c>
      <c r="F46" s="51" t="s">
        <v>81</v>
      </c>
      <c r="G46" s="53">
        <v>1500</v>
      </c>
      <c r="H46" s="51" t="s">
        <v>8</v>
      </c>
      <c r="I46" s="54">
        <v>90.14</v>
      </c>
      <c r="J46" s="51" t="s">
        <v>6</v>
      </c>
      <c r="K46" s="54">
        <v>9.333333333333334</v>
      </c>
      <c r="L46" s="51" t="s">
        <v>152</v>
      </c>
      <c r="M46" s="54">
        <v>9.832258064516129</v>
      </c>
      <c r="N46" s="51" t="s">
        <v>64</v>
      </c>
      <c r="O46" s="54">
        <v>-63</v>
      </c>
    </row>
    <row r="47" spans="1:15" s="55" customFormat="1" ht="11.25">
      <c r="A47" s="50">
        <v>41</v>
      </c>
      <c r="B47" s="51" t="s">
        <v>139</v>
      </c>
      <c r="C47" s="52">
        <v>1194</v>
      </c>
      <c r="D47" s="51" t="s">
        <v>137</v>
      </c>
      <c r="E47" s="53">
        <v>150</v>
      </c>
      <c r="F47" s="51" t="s">
        <v>139</v>
      </c>
      <c r="G47" s="53">
        <v>1460</v>
      </c>
      <c r="H47" s="51" t="s">
        <v>28</v>
      </c>
      <c r="I47" s="54">
        <v>90.1</v>
      </c>
      <c r="J47" s="51" t="s">
        <v>46</v>
      </c>
      <c r="K47" s="54">
        <v>9.307692307692308</v>
      </c>
      <c r="L47" s="51" t="s">
        <v>17</v>
      </c>
      <c r="M47" s="54">
        <v>9.792682926829269</v>
      </c>
      <c r="N47" s="51" t="s">
        <v>78</v>
      </c>
      <c r="O47" s="54">
        <v>-66.7</v>
      </c>
    </row>
    <row r="48" spans="1:15" s="55" customFormat="1" ht="11.25">
      <c r="A48" s="50">
        <v>42</v>
      </c>
      <c r="B48" s="51" t="s">
        <v>141</v>
      </c>
      <c r="C48" s="52">
        <v>1190.1</v>
      </c>
      <c r="D48" s="51" t="s">
        <v>141</v>
      </c>
      <c r="E48" s="53">
        <v>148</v>
      </c>
      <c r="F48" s="51" t="s">
        <v>36</v>
      </c>
      <c r="G48" s="53">
        <v>1350</v>
      </c>
      <c r="H48" s="51" t="s">
        <v>12</v>
      </c>
      <c r="I48" s="54">
        <v>89.96</v>
      </c>
      <c r="J48" s="51" t="s">
        <v>147</v>
      </c>
      <c r="K48" s="54">
        <v>9.12</v>
      </c>
      <c r="L48" s="51" t="s">
        <v>22</v>
      </c>
      <c r="M48" s="54">
        <v>9.62987012987013</v>
      </c>
      <c r="N48" s="51" t="s">
        <v>27</v>
      </c>
      <c r="O48" s="54">
        <v>-71</v>
      </c>
    </row>
    <row r="49" spans="1:15" s="55" customFormat="1" ht="11.25">
      <c r="A49" s="50">
        <v>43</v>
      </c>
      <c r="B49" s="51" t="s">
        <v>26</v>
      </c>
      <c r="C49" s="52">
        <v>1181</v>
      </c>
      <c r="D49" s="51" t="s">
        <v>40</v>
      </c>
      <c r="E49" s="53">
        <v>139</v>
      </c>
      <c r="F49" s="51" t="s">
        <v>39</v>
      </c>
      <c r="G49" s="53">
        <v>1200</v>
      </c>
      <c r="H49" s="51" t="s">
        <v>274</v>
      </c>
      <c r="I49" s="54">
        <v>89.9</v>
      </c>
      <c r="J49" s="51" t="s">
        <v>176</v>
      </c>
      <c r="K49" s="54">
        <v>9.115384615384615</v>
      </c>
      <c r="L49" s="51" t="s">
        <v>29</v>
      </c>
      <c r="M49" s="54">
        <v>9.489433962264151</v>
      </c>
      <c r="N49" s="51" t="s">
        <v>57</v>
      </c>
      <c r="O49" s="54">
        <v>-71.6</v>
      </c>
    </row>
    <row r="50" spans="1:15" s="55" customFormat="1" ht="11.25">
      <c r="A50" s="50">
        <v>44</v>
      </c>
      <c r="B50" s="51" t="s">
        <v>281</v>
      </c>
      <c r="C50" s="52">
        <v>1167</v>
      </c>
      <c r="D50" s="51" t="s">
        <v>304</v>
      </c>
      <c r="E50" s="53">
        <v>135</v>
      </c>
      <c r="F50" s="51" t="s">
        <v>279</v>
      </c>
      <c r="G50" s="53">
        <v>1200</v>
      </c>
      <c r="H50" s="51" t="s">
        <v>320</v>
      </c>
      <c r="I50" s="54">
        <v>89.83</v>
      </c>
      <c r="J50" s="51" t="s">
        <v>55</v>
      </c>
      <c r="K50" s="54">
        <v>9.0125</v>
      </c>
      <c r="L50" s="51" t="s">
        <v>144</v>
      </c>
      <c r="M50" s="54">
        <v>9.466666666666667</v>
      </c>
      <c r="N50" s="51" t="s">
        <v>60</v>
      </c>
      <c r="O50" s="54">
        <v>-74</v>
      </c>
    </row>
    <row r="51" spans="1:15" s="55" customFormat="1" ht="11.25">
      <c r="A51" s="50">
        <v>45</v>
      </c>
      <c r="B51" s="51" t="s">
        <v>27</v>
      </c>
      <c r="C51" s="52">
        <v>1129</v>
      </c>
      <c r="D51" s="51" t="s">
        <v>138</v>
      </c>
      <c r="E51" s="53">
        <v>135</v>
      </c>
      <c r="F51" s="51" t="s">
        <v>35</v>
      </c>
      <c r="G51" s="53">
        <v>1200</v>
      </c>
      <c r="H51" s="51" t="s">
        <v>72</v>
      </c>
      <c r="I51" s="54">
        <v>89</v>
      </c>
      <c r="J51" s="51" t="s">
        <v>304</v>
      </c>
      <c r="K51" s="54">
        <v>8.875</v>
      </c>
      <c r="L51" s="51" t="s">
        <v>36</v>
      </c>
      <c r="M51" s="54">
        <v>9.425465838509316</v>
      </c>
      <c r="N51" s="51" t="s">
        <v>25</v>
      </c>
      <c r="O51" s="54">
        <v>-76.6</v>
      </c>
    </row>
    <row r="52" spans="1:15" s="55" customFormat="1" ht="11.25">
      <c r="A52" s="50">
        <v>46</v>
      </c>
      <c r="B52" s="51" t="s">
        <v>313</v>
      </c>
      <c r="C52" s="52">
        <v>1078.5</v>
      </c>
      <c r="D52" s="51" t="s">
        <v>79</v>
      </c>
      <c r="E52" s="53">
        <v>135</v>
      </c>
      <c r="F52" s="51" t="s">
        <v>328</v>
      </c>
      <c r="G52" s="53">
        <v>1200</v>
      </c>
      <c r="H52" s="51" t="s">
        <v>57</v>
      </c>
      <c r="I52" s="54">
        <v>88.07</v>
      </c>
      <c r="J52" s="51" t="s">
        <v>102</v>
      </c>
      <c r="K52" s="54">
        <v>8.875</v>
      </c>
      <c r="L52" s="51" t="s">
        <v>309</v>
      </c>
      <c r="M52" s="54">
        <v>9.415686274509804</v>
      </c>
      <c r="N52" s="51" t="s">
        <v>79</v>
      </c>
      <c r="O52" s="54">
        <v>-77.9</v>
      </c>
    </row>
    <row r="53" spans="1:15" s="55" customFormat="1" ht="11.25">
      <c r="A53" s="50">
        <v>47</v>
      </c>
      <c r="B53" s="51" t="s">
        <v>102</v>
      </c>
      <c r="C53" s="52">
        <v>1052.5</v>
      </c>
      <c r="D53" s="51" t="s">
        <v>277</v>
      </c>
      <c r="E53" s="53">
        <v>132</v>
      </c>
      <c r="F53" s="51" t="s">
        <v>26</v>
      </c>
      <c r="G53" s="53">
        <v>1200</v>
      </c>
      <c r="H53" s="51" t="s">
        <v>15</v>
      </c>
      <c r="I53" s="54">
        <v>87.24</v>
      </c>
      <c r="J53" s="51" t="s">
        <v>45</v>
      </c>
      <c r="K53" s="54">
        <v>8.872727272727273</v>
      </c>
      <c r="L53" s="51" t="s">
        <v>102</v>
      </c>
      <c r="M53" s="54">
        <v>9.397321428571429</v>
      </c>
      <c r="N53" s="51" t="s">
        <v>46</v>
      </c>
      <c r="O53" s="54">
        <v>-80.5</v>
      </c>
    </row>
    <row r="54" spans="1:15" s="55" customFormat="1" ht="11.25">
      <c r="A54" s="50">
        <v>48</v>
      </c>
      <c r="B54" s="51" t="s">
        <v>283</v>
      </c>
      <c r="C54" s="52">
        <v>1041</v>
      </c>
      <c r="D54" s="51" t="s">
        <v>56</v>
      </c>
      <c r="E54" s="53">
        <v>132</v>
      </c>
      <c r="F54" s="51" t="s">
        <v>281</v>
      </c>
      <c r="G54" s="53">
        <v>1200</v>
      </c>
      <c r="H54" s="51" t="s">
        <v>52</v>
      </c>
      <c r="I54" s="54">
        <v>86.15</v>
      </c>
      <c r="J54" s="51" t="s">
        <v>175</v>
      </c>
      <c r="K54" s="54">
        <v>8.77</v>
      </c>
      <c r="L54" s="51" t="s">
        <v>132</v>
      </c>
      <c r="M54" s="54">
        <v>9.35236220472441</v>
      </c>
      <c r="N54" s="51" t="s">
        <v>70</v>
      </c>
      <c r="O54" s="54">
        <v>-100</v>
      </c>
    </row>
    <row r="55" spans="1:15" s="55" customFormat="1" ht="11.25">
      <c r="A55" s="50">
        <v>49</v>
      </c>
      <c r="B55" s="51" t="s">
        <v>116</v>
      </c>
      <c r="C55" s="52">
        <v>1040.4</v>
      </c>
      <c r="D55" s="51" t="s">
        <v>278</v>
      </c>
      <c r="E55" s="53">
        <v>129</v>
      </c>
      <c r="F55" s="51" t="s">
        <v>27</v>
      </c>
      <c r="G55" s="53">
        <v>1200</v>
      </c>
      <c r="H55" s="51" t="s">
        <v>44</v>
      </c>
      <c r="I55" s="54">
        <v>84.8</v>
      </c>
      <c r="J55" s="51" t="s">
        <v>141</v>
      </c>
      <c r="K55" s="54">
        <v>8.481818181818182</v>
      </c>
      <c r="L55" s="51" t="s">
        <v>147</v>
      </c>
      <c r="M55" s="54">
        <v>9.241379310344827</v>
      </c>
      <c r="N55" s="51" t="s">
        <v>307</v>
      </c>
      <c r="O55" s="54">
        <v>-107.5</v>
      </c>
    </row>
    <row r="56" spans="1:15" s="55" customFormat="1" ht="11.25">
      <c r="A56" s="50">
        <v>50</v>
      </c>
      <c r="B56" s="51" t="s">
        <v>285</v>
      </c>
      <c r="C56" s="52">
        <v>1018.2</v>
      </c>
      <c r="D56" s="51" t="s">
        <v>26</v>
      </c>
      <c r="E56" s="53">
        <v>129</v>
      </c>
      <c r="F56" s="51" t="s">
        <v>40</v>
      </c>
      <c r="G56" s="53">
        <v>1200</v>
      </c>
      <c r="H56" s="51" t="s">
        <v>152</v>
      </c>
      <c r="I56" s="54">
        <v>84.67</v>
      </c>
      <c r="J56" s="51" t="s">
        <v>165</v>
      </c>
      <c r="K56" s="54">
        <v>8.35</v>
      </c>
      <c r="L56" s="51" t="s">
        <v>148</v>
      </c>
      <c r="M56" s="54">
        <v>9.217226890756303</v>
      </c>
      <c r="N56" s="51" t="s">
        <v>62</v>
      </c>
      <c r="O56" s="54">
        <v>-111</v>
      </c>
    </row>
    <row r="57" spans="1:15" s="55" customFormat="1" ht="11.25">
      <c r="A57" s="50">
        <v>51</v>
      </c>
      <c r="B57" s="51" t="s">
        <v>40</v>
      </c>
      <c r="C57" s="52">
        <v>967</v>
      </c>
      <c r="D57" s="51" t="s">
        <v>20</v>
      </c>
      <c r="E57" s="53">
        <v>127</v>
      </c>
      <c r="F57" s="51" t="s">
        <v>311</v>
      </c>
      <c r="G57" s="53">
        <v>1200</v>
      </c>
      <c r="H57" s="51" t="s">
        <v>138</v>
      </c>
      <c r="I57" s="54">
        <v>84.06</v>
      </c>
      <c r="J57" s="51" t="s">
        <v>20</v>
      </c>
      <c r="K57" s="54">
        <v>8.333333333333334</v>
      </c>
      <c r="L57" s="51" t="s">
        <v>33</v>
      </c>
      <c r="M57" s="54">
        <v>8.99825327510917</v>
      </c>
      <c r="N57" s="51" t="s">
        <v>293</v>
      </c>
      <c r="O57" s="54">
        <v>-119.5</v>
      </c>
    </row>
    <row r="58" spans="1:15" s="55" customFormat="1" ht="11.25">
      <c r="A58" s="50">
        <v>52</v>
      </c>
      <c r="B58" s="51" t="s">
        <v>43</v>
      </c>
      <c r="C58" s="52">
        <v>948</v>
      </c>
      <c r="D58" s="51" t="s">
        <v>44</v>
      </c>
      <c r="E58" s="53">
        <v>116</v>
      </c>
      <c r="F58" s="51" t="s">
        <v>165</v>
      </c>
      <c r="G58" s="53">
        <v>1200</v>
      </c>
      <c r="H58" s="51" t="s">
        <v>304</v>
      </c>
      <c r="I58" s="54">
        <v>83.44</v>
      </c>
      <c r="J58" s="51" t="s">
        <v>29</v>
      </c>
      <c r="K58" s="54">
        <v>8.318181818181818</v>
      </c>
      <c r="L58" s="51" t="s">
        <v>46</v>
      </c>
      <c r="M58" s="54">
        <v>8.785984848484848</v>
      </c>
      <c r="N58" s="51" t="s">
        <v>132</v>
      </c>
      <c r="O58" s="54">
        <v>-124.5</v>
      </c>
    </row>
    <row r="59" spans="1:15" s="55" customFormat="1" ht="11.25">
      <c r="A59" s="50">
        <v>53</v>
      </c>
      <c r="B59" s="51" t="s">
        <v>137</v>
      </c>
      <c r="C59" s="52">
        <v>929</v>
      </c>
      <c r="D59" s="51" t="s">
        <v>102</v>
      </c>
      <c r="E59" s="53">
        <v>112</v>
      </c>
      <c r="F59" s="51" t="s">
        <v>284</v>
      </c>
      <c r="G59" s="53">
        <v>1200</v>
      </c>
      <c r="H59" s="51" t="s">
        <v>32</v>
      </c>
      <c r="I59" s="54">
        <v>82.8</v>
      </c>
      <c r="J59" s="51" t="s">
        <v>37</v>
      </c>
      <c r="K59" s="54">
        <v>8.170833333333333</v>
      </c>
      <c r="L59" s="51" t="s">
        <v>286</v>
      </c>
      <c r="M59" s="54">
        <v>8.7662100456621</v>
      </c>
      <c r="N59" s="51" t="s">
        <v>15</v>
      </c>
      <c r="O59" s="54">
        <v>-127.6</v>
      </c>
    </row>
    <row r="60" spans="1:15" s="55" customFormat="1" ht="11.25">
      <c r="A60" s="50">
        <v>54</v>
      </c>
      <c r="B60" s="51" t="s">
        <v>80</v>
      </c>
      <c r="C60" s="52">
        <v>903.1</v>
      </c>
      <c r="D60" s="51" t="s">
        <v>165</v>
      </c>
      <c r="E60" s="53">
        <v>112</v>
      </c>
      <c r="F60" s="51" t="s">
        <v>287</v>
      </c>
      <c r="G60" s="53">
        <v>1200</v>
      </c>
      <c r="H60" s="51" t="s">
        <v>104</v>
      </c>
      <c r="I60" s="54">
        <v>81.9</v>
      </c>
      <c r="J60" s="51" t="s">
        <v>17</v>
      </c>
      <c r="K60" s="54">
        <v>8</v>
      </c>
      <c r="L60" s="51" t="s">
        <v>42</v>
      </c>
      <c r="M60" s="54">
        <v>8.32967032967033</v>
      </c>
      <c r="N60" s="51" t="s">
        <v>52</v>
      </c>
      <c r="O60" s="54">
        <v>-138.5</v>
      </c>
    </row>
    <row r="61" spans="1:15" s="55" customFormat="1" ht="11.25">
      <c r="A61" s="50">
        <v>55</v>
      </c>
      <c r="B61" s="51" t="s">
        <v>56</v>
      </c>
      <c r="C61" s="52">
        <v>890</v>
      </c>
      <c r="D61" s="51" t="s">
        <v>55</v>
      </c>
      <c r="E61" s="53">
        <v>111</v>
      </c>
      <c r="F61" s="51" t="s">
        <v>169</v>
      </c>
      <c r="G61" s="53">
        <v>1200</v>
      </c>
      <c r="H61" s="51" t="s">
        <v>139</v>
      </c>
      <c r="I61" s="54">
        <v>81.78</v>
      </c>
      <c r="J61" s="51" t="s">
        <v>318</v>
      </c>
      <c r="K61" s="54">
        <v>8</v>
      </c>
      <c r="L61" s="51" t="s">
        <v>279</v>
      </c>
      <c r="M61" s="54">
        <v>8.273410404624277</v>
      </c>
      <c r="N61" s="51" t="s">
        <v>291</v>
      </c>
      <c r="O61" s="54">
        <v>-143.1</v>
      </c>
    </row>
    <row r="62" spans="1:15" s="55" customFormat="1" ht="11.25">
      <c r="A62" s="50">
        <v>56</v>
      </c>
      <c r="B62" s="51" t="s">
        <v>81</v>
      </c>
      <c r="C62" s="52">
        <v>881.4</v>
      </c>
      <c r="D62" s="51" t="s">
        <v>54</v>
      </c>
      <c r="E62" s="53">
        <v>105</v>
      </c>
      <c r="F62" s="51" t="s">
        <v>30</v>
      </c>
      <c r="G62" s="53">
        <v>1200</v>
      </c>
      <c r="H62" s="51" t="s">
        <v>40</v>
      </c>
      <c r="I62" s="54">
        <v>80.58</v>
      </c>
      <c r="J62" s="51" t="s">
        <v>51</v>
      </c>
      <c r="K62" s="54">
        <v>8</v>
      </c>
      <c r="L62" s="51" t="s">
        <v>174</v>
      </c>
      <c r="M62" s="54">
        <v>8.162857142857142</v>
      </c>
      <c r="N62" s="51" t="s">
        <v>71</v>
      </c>
      <c r="O62" s="54">
        <v>-154.3</v>
      </c>
    </row>
    <row r="63" spans="1:15" s="55" customFormat="1" ht="11.25">
      <c r="A63" s="50">
        <v>57</v>
      </c>
      <c r="B63" s="51" t="s">
        <v>311</v>
      </c>
      <c r="C63" s="52">
        <v>878.9</v>
      </c>
      <c r="D63" s="51" t="s">
        <v>57</v>
      </c>
      <c r="E63" s="53">
        <v>104</v>
      </c>
      <c r="F63" s="51" t="s">
        <v>154</v>
      </c>
      <c r="G63" s="53">
        <v>1200</v>
      </c>
      <c r="H63" s="51" t="s">
        <v>176</v>
      </c>
      <c r="I63" s="54">
        <v>80.55</v>
      </c>
      <c r="J63" s="51" t="s">
        <v>291</v>
      </c>
      <c r="K63" s="54">
        <v>7.95</v>
      </c>
      <c r="L63" s="51" t="s">
        <v>258</v>
      </c>
      <c r="M63" s="54">
        <v>8.108064516129032</v>
      </c>
      <c r="N63" s="51" t="s">
        <v>329</v>
      </c>
      <c r="O63" s="54">
        <v>-155</v>
      </c>
    </row>
    <row r="64" spans="1:15" s="55" customFormat="1" ht="11.25">
      <c r="A64" s="50">
        <v>58</v>
      </c>
      <c r="B64" s="51" t="s">
        <v>15</v>
      </c>
      <c r="C64" s="52">
        <v>872.4</v>
      </c>
      <c r="D64" s="51" t="s">
        <v>169</v>
      </c>
      <c r="E64" s="53">
        <v>102</v>
      </c>
      <c r="F64" s="51" t="s">
        <v>100</v>
      </c>
      <c r="G64" s="53">
        <v>1200</v>
      </c>
      <c r="H64" s="51" t="s">
        <v>66</v>
      </c>
      <c r="I64" s="54">
        <v>78.75</v>
      </c>
      <c r="J64" s="51" t="s">
        <v>311</v>
      </c>
      <c r="K64" s="54">
        <v>7.9375</v>
      </c>
      <c r="L64" s="51" t="s">
        <v>141</v>
      </c>
      <c r="M64" s="54">
        <v>8.041216216216215</v>
      </c>
      <c r="N64" s="51" t="s">
        <v>138</v>
      </c>
      <c r="O64" s="54">
        <v>-159.4</v>
      </c>
    </row>
    <row r="65" spans="1:15" s="55" customFormat="1" ht="11.25">
      <c r="A65" s="50">
        <v>59</v>
      </c>
      <c r="B65" s="51" t="s">
        <v>52</v>
      </c>
      <c r="C65" s="52">
        <v>861.5</v>
      </c>
      <c r="D65" s="51" t="s">
        <v>313</v>
      </c>
      <c r="E65" s="53">
        <v>92</v>
      </c>
      <c r="F65" s="51" t="s">
        <v>63</v>
      </c>
      <c r="G65" s="53">
        <v>1200</v>
      </c>
      <c r="H65" s="51" t="s">
        <v>175</v>
      </c>
      <c r="I65" s="54">
        <v>77.75</v>
      </c>
      <c r="J65" s="51" t="s">
        <v>138</v>
      </c>
      <c r="K65" s="54">
        <v>7.8</v>
      </c>
      <c r="L65" s="51" t="s">
        <v>319</v>
      </c>
      <c r="M65" s="54">
        <v>8.038461538461538</v>
      </c>
      <c r="N65" s="51" t="s">
        <v>32</v>
      </c>
      <c r="O65" s="54">
        <v>-172</v>
      </c>
    </row>
    <row r="66" spans="1:15" s="55" customFormat="1" ht="11.25">
      <c r="A66" s="50">
        <v>60</v>
      </c>
      <c r="B66" s="51" t="s">
        <v>165</v>
      </c>
      <c r="C66" s="52">
        <v>849</v>
      </c>
      <c r="D66" s="51" t="s">
        <v>42</v>
      </c>
      <c r="E66" s="53">
        <v>91</v>
      </c>
      <c r="F66" s="51" t="s">
        <v>73</v>
      </c>
      <c r="G66" s="53">
        <v>1200</v>
      </c>
      <c r="H66" s="51" t="s">
        <v>6</v>
      </c>
      <c r="I66" s="54">
        <v>77.24</v>
      </c>
      <c r="J66" s="51" t="s">
        <v>279</v>
      </c>
      <c r="K66" s="54">
        <v>7.514285714285714</v>
      </c>
      <c r="L66" s="51" t="s">
        <v>14</v>
      </c>
      <c r="M66" s="54">
        <v>7.711229946524064</v>
      </c>
      <c r="N66" s="51" t="s">
        <v>75</v>
      </c>
      <c r="O66" s="54">
        <v>-172.5</v>
      </c>
    </row>
    <row r="67" spans="1:15" s="55" customFormat="1" ht="11.25">
      <c r="A67" s="50">
        <v>61</v>
      </c>
      <c r="B67" s="51" t="s">
        <v>138</v>
      </c>
      <c r="C67" s="52">
        <v>840.6</v>
      </c>
      <c r="D67" s="51" t="s">
        <v>58</v>
      </c>
      <c r="E67" s="53">
        <v>86</v>
      </c>
      <c r="F67" s="51" t="s">
        <v>45</v>
      </c>
      <c r="G67" s="53">
        <v>1000</v>
      </c>
      <c r="H67" s="51" t="s">
        <v>42</v>
      </c>
      <c r="I67" s="54">
        <v>75.8</v>
      </c>
      <c r="J67" s="51" t="s">
        <v>320</v>
      </c>
      <c r="K67" s="54">
        <v>7.222222222222222</v>
      </c>
      <c r="L67" s="51" t="s">
        <v>331</v>
      </c>
      <c r="M67" s="54">
        <v>7.690476190476191</v>
      </c>
      <c r="N67" s="51" t="s">
        <v>314</v>
      </c>
      <c r="O67" s="54">
        <v>-174.8</v>
      </c>
    </row>
    <row r="68" spans="1:15" s="55" customFormat="1" ht="11.25">
      <c r="A68" s="50">
        <v>62</v>
      </c>
      <c r="B68" s="51" t="s">
        <v>32</v>
      </c>
      <c r="C68" s="52">
        <v>828</v>
      </c>
      <c r="D68" s="51" t="s">
        <v>80</v>
      </c>
      <c r="E68" s="53">
        <v>85</v>
      </c>
      <c r="F68" s="51" t="s">
        <v>54</v>
      </c>
      <c r="G68" s="53">
        <v>1000</v>
      </c>
      <c r="H68" s="51" t="s">
        <v>329</v>
      </c>
      <c r="I68" s="54">
        <v>75.78</v>
      </c>
      <c r="J68" s="51" t="s">
        <v>59</v>
      </c>
      <c r="K68" s="54">
        <v>7</v>
      </c>
      <c r="L68" s="51" t="s">
        <v>37</v>
      </c>
      <c r="M68" s="54">
        <v>7.641530054644809</v>
      </c>
      <c r="N68" s="51" t="s">
        <v>104</v>
      </c>
      <c r="O68" s="54">
        <v>-181</v>
      </c>
    </row>
    <row r="69" spans="1:15" s="55" customFormat="1" ht="11.25">
      <c r="A69" s="50">
        <v>63</v>
      </c>
      <c r="B69" s="51" t="s">
        <v>104</v>
      </c>
      <c r="C69" s="52">
        <v>819</v>
      </c>
      <c r="D69" s="51" t="s">
        <v>307</v>
      </c>
      <c r="E69" s="53">
        <v>83</v>
      </c>
      <c r="F69" s="51" t="s">
        <v>141</v>
      </c>
      <c r="G69" s="53">
        <v>1000</v>
      </c>
      <c r="H69" s="51" t="s">
        <v>60</v>
      </c>
      <c r="I69" s="54">
        <v>75.33</v>
      </c>
      <c r="J69" s="51" t="s">
        <v>48</v>
      </c>
      <c r="K69" s="54">
        <v>7</v>
      </c>
      <c r="L69" s="51" t="s">
        <v>318</v>
      </c>
      <c r="M69" s="54">
        <v>7.596153846153846</v>
      </c>
      <c r="N69" s="51" t="s">
        <v>318</v>
      </c>
      <c r="O69" s="54">
        <v>-205</v>
      </c>
    </row>
    <row r="70" spans="1:15" s="55" customFormat="1" ht="11.25">
      <c r="A70" s="50">
        <v>64</v>
      </c>
      <c r="B70" s="51" t="s">
        <v>55</v>
      </c>
      <c r="C70" s="52">
        <v>779.9</v>
      </c>
      <c r="D70" s="51" t="s">
        <v>283</v>
      </c>
      <c r="E70" s="53">
        <v>82</v>
      </c>
      <c r="F70" s="51" t="s">
        <v>43</v>
      </c>
      <c r="G70" s="53">
        <v>1000</v>
      </c>
      <c r="H70" s="51" t="s">
        <v>160</v>
      </c>
      <c r="I70" s="54">
        <v>75.16</v>
      </c>
      <c r="J70" s="51" t="s">
        <v>132</v>
      </c>
      <c r="K70" s="54">
        <v>6.921739130434782</v>
      </c>
      <c r="L70" s="51" t="s">
        <v>165</v>
      </c>
      <c r="M70" s="54">
        <v>7.580357142857143</v>
      </c>
      <c r="N70" s="51" t="s">
        <v>76</v>
      </c>
      <c r="O70" s="54">
        <v>-209</v>
      </c>
    </row>
    <row r="71" spans="1:15" s="55" customFormat="1" ht="11.25">
      <c r="A71" s="50">
        <v>65</v>
      </c>
      <c r="B71" s="51" t="s">
        <v>284</v>
      </c>
      <c r="C71" s="52">
        <v>766.5</v>
      </c>
      <c r="D71" s="51" t="s">
        <v>311</v>
      </c>
      <c r="E71" s="53">
        <v>82</v>
      </c>
      <c r="F71" s="51" t="s">
        <v>15</v>
      </c>
      <c r="G71" s="53">
        <v>1000</v>
      </c>
      <c r="H71" s="51" t="s">
        <v>22</v>
      </c>
      <c r="I71" s="54">
        <v>74.15</v>
      </c>
      <c r="J71" s="51" t="s">
        <v>100</v>
      </c>
      <c r="K71" s="54">
        <v>6.9</v>
      </c>
      <c r="L71" s="51" t="s">
        <v>100</v>
      </c>
      <c r="M71" s="54">
        <v>7.5055555555555555</v>
      </c>
      <c r="N71" s="51" t="s">
        <v>309</v>
      </c>
      <c r="O71" s="54">
        <v>-219.8</v>
      </c>
    </row>
    <row r="72" spans="1:15" s="55" customFormat="1" ht="11.25">
      <c r="A72" s="50">
        <v>66</v>
      </c>
      <c r="B72" s="51" t="s">
        <v>42</v>
      </c>
      <c r="C72" s="52">
        <v>758</v>
      </c>
      <c r="D72" s="51" t="s">
        <v>27</v>
      </c>
      <c r="E72" s="53">
        <v>80</v>
      </c>
      <c r="F72" s="51" t="s">
        <v>52</v>
      </c>
      <c r="G72" s="53">
        <v>1000</v>
      </c>
      <c r="H72" s="51" t="s">
        <v>311</v>
      </c>
      <c r="I72" s="54">
        <v>73.24</v>
      </c>
      <c r="J72" s="51" t="s">
        <v>287</v>
      </c>
      <c r="K72" s="54">
        <v>6.75</v>
      </c>
      <c r="L72" s="51" t="s">
        <v>34</v>
      </c>
      <c r="M72" s="54">
        <v>7.438461538461539</v>
      </c>
      <c r="N72" s="51" t="s">
        <v>142</v>
      </c>
      <c r="O72" s="54">
        <v>-223.5</v>
      </c>
    </row>
    <row r="73" spans="1:15" s="55" customFormat="1" ht="11.25">
      <c r="A73" s="50">
        <v>67</v>
      </c>
      <c r="B73" s="51" t="s">
        <v>22</v>
      </c>
      <c r="C73" s="52">
        <v>741.5</v>
      </c>
      <c r="D73" s="51" t="s">
        <v>328</v>
      </c>
      <c r="E73" s="53">
        <v>79</v>
      </c>
      <c r="F73" s="51" t="s">
        <v>138</v>
      </c>
      <c r="G73" s="53">
        <v>1000</v>
      </c>
      <c r="H73" s="51" t="s">
        <v>76</v>
      </c>
      <c r="I73" s="54">
        <v>72.72</v>
      </c>
      <c r="J73" s="51" t="s">
        <v>14</v>
      </c>
      <c r="K73" s="54">
        <v>6.676470588235294</v>
      </c>
      <c r="L73" s="51" t="s">
        <v>281</v>
      </c>
      <c r="M73" s="54">
        <v>7.29375</v>
      </c>
      <c r="N73" s="51" t="s">
        <v>40</v>
      </c>
      <c r="O73" s="54">
        <v>-233</v>
      </c>
    </row>
    <row r="74" spans="1:15" s="55" customFormat="1" ht="11.25">
      <c r="A74" s="50">
        <v>68</v>
      </c>
      <c r="B74" s="51" t="s">
        <v>79</v>
      </c>
      <c r="C74" s="52">
        <v>722.1</v>
      </c>
      <c r="D74" s="51" t="s">
        <v>284</v>
      </c>
      <c r="E74" s="53">
        <v>77</v>
      </c>
      <c r="F74" s="51" t="s">
        <v>32</v>
      </c>
      <c r="G74" s="53">
        <v>1000</v>
      </c>
      <c r="H74" s="51" t="s">
        <v>14</v>
      </c>
      <c r="I74" s="54">
        <v>72.1</v>
      </c>
      <c r="J74" s="51" t="s">
        <v>314</v>
      </c>
      <c r="K74" s="54">
        <v>6.666666666666667</v>
      </c>
      <c r="L74" s="51" t="s">
        <v>291</v>
      </c>
      <c r="M74" s="54">
        <v>7.23</v>
      </c>
      <c r="N74" s="51" t="s">
        <v>59</v>
      </c>
      <c r="O74" s="54">
        <v>-241</v>
      </c>
    </row>
    <row r="75" spans="1:15" s="55" customFormat="1" ht="11.25">
      <c r="A75" s="50">
        <v>69</v>
      </c>
      <c r="B75" s="51" t="s">
        <v>287</v>
      </c>
      <c r="C75" s="52">
        <v>636</v>
      </c>
      <c r="D75" s="51" t="s">
        <v>22</v>
      </c>
      <c r="E75" s="53">
        <v>77</v>
      </c>
      <c r="F75" s="51" t="s">
        <v>104</v>
      </c>
      <c r="G75" s="53">
        <v>1000</v>
      </c>
      <c r="H75" s="51" t="s">
        <v>165</v>
      </c>
      <c r="I75" s="54">
        <v>70.75</v>
      </c>
      <c r="J75" s="51" t="s">
        <v>56</v>
      </c>
      <c r="K75" s="54">
        <v>6.416666666666667</v>
      </c>
      <c r="L75" s="51" t="s">
        <v>330</v>
      </c>
      <c r="M75" s="54">
        <v>7.056338028169014</v>
      </c>
      <c r="N75" s="51" t="s">
        <v>42</v>
      </c>
      <c r="O75" s="54">
        <v>-242</v>
      </c>
    </row>
    <row r="76" spans="1:15" s="55" customFormat="1" ht="11.25">
      <c r="A76" s="50">
        <v>70</v>
      </c>
      <c r="B76" s="51" t="s">
        <v>169</v>
      </c>
      <c r="C76" s="52">
        <v>583</v>
      </c>
      <c r="D76" s="51" t="s">
        <v>330</v>
      </c>
      <c r="E76" s="53">
        <v>71</v>
      </c>
      <c r="F76" s="51" t="s">
        <v>42</v>
      </c>
      <c r="G76" s="53">
        <v>1000</v>
      </c>
      <c r="H76" s="51" t="s">
        <v>307</v>
      </c>
      <c r="I76" s="54">
        <v>70.14</v>
      </c>
      <c r="J76" s="51" t="s">
        <v>331</v>
      </c>
      <c r="K76" s="54">
        <v>6.25</v>
      </c>
      <c r="L76" s="51" t="s">
        <v>55</v>
      </c>
      <c r="M76" s="54">
        <v>7.026126126126126</v>
      </c>
      <c r="N76" s="51" t="s">
        <v>23</v>
      </c>
      <c r="O76" s="54">
        <v>-249</v>
      </c>
    </row>
    <row r="77" spans="1:15" s="55" customFormat="1" ht="11.25">
      <c r="A77" s="50">
        <v>71</v>
      </c>
      <c r="B77" s="51" t="s">
        <v>144</v>
      </c>
      <c r="C77" s="52">
        <v>568</v>
      </c>
      <c r="D77" s="51" t="s">
        <v>142</v>
      </c>
      <c r="E77" s="53">
        <v>69</v>
      </c>
      <c r="F77" s="51" t="s">
        <v>22</v>
      </c>
      <c r="G77" s="53">
        <v>1000</v>
      </c>
      <c r="H77" s="51" t="s">
        <v>37</v>
      </c>
      <c r="I77" s="54">
        <v>69.92</v>
      </c>
      <c r="J77" s="51" t="s">
        <v>285</v>
      </c>
      <c r="K77" s="54">
        <v>6.184615384615385</v>
      </c>
      <c r="L77" s="51" t="s">
        <v>40</v>
      </c>
      <c r="M77" s="54">
        <v>6.956834532374101</v>
      </c>
      <c r="N77" s="51" t="s">
        <v>12</v>
      </c>
      <c r="O77" s="54">
        <v>-251</v>
      </c>
    </row>
    <row r="78" spans="1:15" s="55" customFormat="1" ht="11.25">
      <c r="A78" s="50">
        <v>72</v>
      </c>
      <c r="B78" s="51" t="s">
        <v>76</v>
      </c>
      <c r="C78" s="52">
        <v>557</v>
      </c>
      <c r="D78" s="51" t="s">
        <v>60</v>
      </c>
      <c r="E78" s="53">
        <v>69</v>
      </c>
      <c r="F78" s="51" t="s">
        <v>144</v>
      </c>
      <c r="G78" s="53">
        <v>1000</v>
      </c>
      <c r="H78" s="51" t="s">
        <v>283</v>
      </c>
      <c r="I78" s="54">
        <v>69.4</v>
      </c>
      <c r="J78" s="51" t="s">
        <v>57</v>
      </c>
      <c r="K78" s="54">
        <v>6.18</v>
      </c>
      <c r="L78" s="51" t="s">
        <v>314</v>
      </c>
      <c r="M78" s="54">
        <v>6.955555555555556</v>
      </c>
      <c r="N78" s="51" t="s">
        <v>16</v>
      </c>
      <c r="O78" s="54">
        <v>-251.5</v>
      </c>
    </row>
    <row r="79" spans="1:15" s="55" customFormat="1" ht="11.25">
      <c r="A79" s="50">
        <v>74</v>
      </c>
      <c r="B79" s="51" t="s">
        <v>57</v>
      </c>
      <c r="C79" s="52">
        <v>528.4</v>
      </c>
      <c r="D79" s="51" t="s">
        <v>61</v>
      </c>
      <c r="E79" s="53">
        <v>66</v>
      </c>
      <c r="F79" s="51" t="s">
        <v>174</v>
      </c>
      <c r="G79" s="53">
        <v>1000</v>
      </c>
      <c r="H79" s="51" t="s">
        <v>116</v>
      </c>
      <c r="I79" s="54">
        <v>69.36</v>
      </c>
      <c r="J79" s="51" t="s">
        <v>116</v>
      </c>
      <c r="K79" s="54">
        <v>6.147058823529412</v>
      </c>
      <c r="L79" s="51" t="s">
        <v>320</v>
      </c>
      <c r="M79" s="54">
        <v>6.910256410256411</v>
      </c>
      <c r="N79" s="51" t="s">
        <v>22</v>
      </c>
      <c r="O79" s="54">
        <v>-258.5</v>
      </c>
    </row>
    <row r="80" spans="1:15" s="55" customFormat="1" ht="11.25">
      <c r="A80" s="50">
        <v>73</v>
      </c>
      <c r="B80" s="51" t="s">
        <v>258</v>
      </c>
      <c r="C80" s="52">
        <v>502.7</v>
      </c>
      <c r="D80" s="51" t="s">
        <v>154</v>
      </c>
      <c r="E80" s="53">
        <v>64</v>
      </c>
      <c r="F80" s="51" t="s">
        <v>61</v>
      </c>
      <c r="G80" s="53">
        <v>1000</v>
      </c>
      <c r="H80" s="51" t="s">
        <v>309</v>
      </c>
      <c r="I80" s="54">
        <v>68.6</v>
      </c>
      <c r="J80" s="51" t="s">
        <v>54</v>
      </c>
      <c r="K80" s="54">
        <v>6.04</v>
      </c>
      <c r="L80" s="51" t="s">
        <v>45</v>
      </c>
      <c r="M80" s="54">
        <v>6.879024390243902</v>
      </c>
      <c r="N80" s="51" t="s">
        <v>139</v>
      </c>
      <c r="O80" s="54">
        <v>-266</v>
      </c>
    </row>
    <row r="81" spans="1:15" s="55" customFormat="1" ht="11.25">
      <c r="A81" s="50">
        <v>76</v>
      </c>
      <c r="B81" s="51" t="s">
        <v>330</v>
      </c>
      <c r="C81" s="52">
        <v>501</v>
      </c>
      <c r="D81" s="51" t="s">
        <v>258</v>
      </c>
      <c r="E81" s="53">
        <v>62</v>
      </c>
      <c r="F81" s="51" t="s">
        <v>48</v>
      </c>
      <c r="G81" s="53">
        <v>1000</v>
      </c>
      <c r="H81" s="51" t="s">
        <v>318</v>
      </c>
      <c r="I81" s="54">
        <v>65.83</v>
      </c>
      <c r="J81" s="51" t="s">
        <v>169</v>
      </c>
      <c r="K81" s="54">
        <v>6</v>
      </c>
      <c r="L81" s="51" t="s">
        <v>39</v>
      </c>
      <c r="M81" s="54">
        <v>6.852017937219731</v>
      </c>
      <c r="N81" s="51" t="s">
        <v>44</v>
      </c>
      <c r="O81" s="54">
        <v>-273.6</v>
      </c>
    </row>
    <row r="82" spans="1:15" s="55" customFormat="1" ht="11.25">
      <c r="A82" s="50">
        <v>75</v>
      </c>
      <c r="B82" s="51" t="s">
        <v>30</v>
      </c>
      <c r="C82" s="52">
        <v>490</v>
      </c>
      <c r="D82" s="51" t="s">
        <v>144</v>
      </c>
      <c r="E82" s="53">
        <v>60</v>
      </c>
      <c r="F82" s="51" t="s">
        <v>330</v>
      </c>
      <c r="G82" s="53">
        <v>960</v>
      </c>
      <c r="H82" s="51" t="s">
        <v>284</v>
      </c>
      <c r="I82" s="54">
        <v>63.88</v>
      </c>
      <c r="J82" s="51" t="s">
        <v>58</v>
      </c>
      <c r="K82" s="54">
        <v>6</v>
      </c>
      <c r="L82" s="51" t="s">
        <v>6</v>
      </c>
      <c r="M82" s="54">
        <v>6.804845814977973</v>
      </c>
      <c r="N82" s="51" t="s">
        <v>69</v>
      </c>
      <c r="O82" s="54">
        <v>-275</v>
      </c>
    </row>
    <row r="83" spans="1:15" s="55" customFormat="1" ht="11.25">
      <c r="A83" s="50">
        <v>77</v>
      </c>
      <c r="B83" s="51" t="s">
        <v>329</v>
      </c>
      <c r="C83" s="52">
        <v>485</v>
      </c>
      <c r="D83" s="51" t="s">
        <v>289</v>
      </c>
      <c r="E83" s="53">
        <v>59</v>
      </c>
      <c r="F83" s="51" t="s">
        <v>313</v>
      </c>
      <c r="G83" s="53">
        <v>800</v>
      </c>
      <c r="H83" s="51" t="s">
        <v>135</v>
      </c>
      <c r="I83" s="54">
        <v>63.13</v>
      </c>
      <c r="J83" s="51" t="s">
        <v>72</v>
      </c>
      <c r="K83" s="54">
        <v>6</v>
      </c>
      <c r="L83" s="51" t="s">
        <v>56</v>
      </c>
      <c r="M83" s="54">
        <v>6.742424242424242</v>
      </c>
      <c r="N83" s="51" t="s">
        <v>152</v>
      </c>
      <c r="O83" s="54">
        <v>-276</v>
      </c>
    </row>
    <row r="84" spans="1:15" s="55" customFormat="1" ht="11.25">
      <c r="A84" s="50">
        <v>78</v>
      </c>
      <c r="B84" s="51" t="s">
        <v>309</v>
      </c>
      <c r="C84" s="52">
        <v>480.2</v>
      </c>
      <c r="D84" s="51" t="s">
        <v>287</v>
      </c>
      <c r="E84" s="53">
        <v>57</v>
      </c>
      <c r="F84" s="51" t="s">
        <v>79</v>
      </c>
      <c r="G84" s="53">
        <v>800</v>
      </c>
      <c r="H84" s="51" t="s">
        <v>142</v>
      </c>
      <c r="I84" s="54">
        <v>62.75</v>
      </c>
      <c r="J84" s="51" t="s">
        <v>36</v>
      </c>
      <c r="K84" s="54">
        <v>5.925</v>
      </c>
      <c r="L84" s="51" t="s">
        <v>285</v>
      </c>
      <c r="M84" s="54">
        <v>6.654901960784314</v>
      </c>
      <c r="N84" s="51" t="s">
        <v>272</v>
      </c>
      <c r="O84" s="54">
        <v>-281.6</v>
      </c>
    </row>
    <row r="85" spans="1:15" s="55" customFormat="1" ht="11.25">
      <c r="A85" s="50">
        <v>79</v>
      </c>
      <c r="B85" s="51" t="s">
        <v>58</v>
      </c>
      <c r="C85" s="52">
        <v>463.5</v>
      </c>
      <c r="D85" s="51" t="s">
        <v>100</v>
      </c>
      <c r="E85" s="53">
        <v>54</v>
      </c>
      <c r="F85" s="51" t="s">
        <v>319</v>
      </c>
      <c r="G85" s="53">
        <v>800</v>
      </c>
      <c r="H85" s="51" t="s">
        <v>291</v>
      </c>
      <c r="I85" s="54">
        <v>60.25</v>
      </c>
      <c r="J85" s="51" t="s">
        <v>154</v>
      </c>
      <c r="K85" s="54">
        <v>5.625</v>
      </c>
      <c r="L85" s="51" t="s">
        <v>154</v>
      </c>
      <c r="M85" s="54">
        <v>6.5203125</v>
      </c>
      <c r="N85" s="51" t="s">
        <v>146</v>
      </c>
      <c r="O85" s="54">
        <v>-283.8</v>
      </c>
    </row>
    <row r="86" spans="1:15" s="55" customFormat="1" ht="11.25">
      <c r="A86" s="50">
        <v>80</v>
      </c>
      <c r="B86" s="51" t="s">
        <v>154</v>
      </c>
      <c r="C86" s="52">
        <v>417.3</v>
      </c>
      <c r="D86" s="51" t="s">
        <v>146</v>
      </c>
      <c r="E86" s="53">
        <v>53</v>
      </c>
      <c r="F86" s="51" t="s">
        <v>76</v>
      </c>
      <c r="G86" s="53">
        <v>766</v>
      </c>
      <c r="H86" s="51" t="s">
        <v>81</v>
      </c>
      <c r="I86" s="54">
        <v>58.76</v>
      </c>
      <c r="J86" s="51" t="s">
        <v>65</v>
      </c>
      <c r="K86" s="54">
        <v>5.5</v>
      </c>
      <c r="L86" s="51" t="s">
        <v>254</v>
      </c>
      <c r="M86" s="54">
        <v>6.294736842105263</v>
      </c>
      <c r="N86" s="51" t="s">
        <v>304</v>
      </c>
      <c r="O86" s="54">
        <v>-298</v>
      </c>
    </row>
    <row r="87" spans="1:15" s="55" customFormat="1" ht="11.25">
      <c r="A87" s="50">
        <v>81</v>
      </c>
      <c r="B87" s="51" t="s">
        <v>100</v>
      </c>
      <c r="C87" s="52">
        <v>405.3</v>
      </c>
      <c r="D87" s="51" t="s">
        <v>318</v>
      </c>
      <c r="E87" s="53">
        <v>52</v>
      </c>
      <c r="F87" s="51" t="s">
        <v>49</v>
      </c>
      <c r="G87" s="53">
        <v>750</v>
      </c>
      <c r="H87" s="51" t="s">
        <v>68</v>
      </c>
      <c r="I87" s="54">
        <v>58.5</v>
      </c>
      <c r="J87" s="51" t="s">
        <v>139</v>
      </c>
      <c r="K87" s="54">
        <v>5.333333333333333</v>
      </c>
      <c r="L87" s="51" t="s">
        <v>138</v>
      </c>
      <c r="M87" s="54">
        <v>6.226666666666667</v>
      </c>
      <c r="N87" s="51" t="s">
        <v>274</v>
      </c>
      <c r="O87" s="54">
        <v>-303</v>
      </c>
    </row>
    <row r="88" spans="1:15" s="55" customFormat="1" ht="11.25">
      <c r="A88" s="50">
        <v>82</v>
      </c>
      <c r="B88" s="51" t="s">
        <v>318</v>
      </c>
      <c r="C88" s="52">
        <v>395</v>
      </c>
      <c r="D88" s="51" t="s">
        <v>81</v>
      </c>
      <c r="E88" s="53">
        <v>51</v>
      </c>
      <c r="F88" s="51" t="s">
        <v>309</v>
      </c>
      <c r="G88" s="53">
        <v>700</v>
      </c>
      <c r="H88" s="51" t="s">
        <v>102</v>
      </c>
      <c r="I88" s="54">
        <v>58.47</v>
      </c>
      <c r="J88" s="51" t="s">
        <v>330</v>
      </c>
      <c r="K88" s="54">
        <v>5.28</v>
      </c>
      <c r="L88" s="51" t="s">
        <v>137</v>
      </c>
      <c r="M88" s="54">
        <v>6.193333333333333</v>
      </c>
      <c r="N88" s="51" t="s">
        <v>289</v>
      </c>
      <c r="O88" s="54">
        <v>-309.1</v>
      </c>
    </row>
    <row r="89" spans="1:15" s="55" customFormat="1" ht="11.25">
      <c r="A89" s="50">
        <v>83</v>
      </c>
      <c r="B89" s="51" t="s">
        <v>142</v>
      </c>
      <c r="C89" s="52">
        <v>376.5</v>
      </c>
      <c r="D89" s="51" t="s">
        <v>309</v>
      </c>
      <c r="E89" s="53">
        <v>51</v>
      </c>
      <c r="F89" s="51" t="s">
        <v>34</v>
      </c>
      <c r="G89" s="53">
        <v>650</v>
      </c>
      <c r="H89" s="51" t="s">
        <v>71</v>
      </c>
      <c r="I89" s="54">
        <v>57.73</v>
      </c>
      <c r="J89" s="51" t="s">
        <v>142</v>
      </c>
      <c r="K89" s="54">
        <v>5.25</v>
      </c>
      <c r="L89" s="51" t="s">
        <v>51</v>
      </c>
      <c r="M89" s="54">
        <v>6.107407407407408</v>
      </c>
      <c r="N89" s="51" t="s">
        <v>311</v>
      </c>
      <c r="O89" s="54">
        <v>-321.1</v>
      </c>
    </row>
    <row r="90" spans="1:15" s="55" customFormat="1" ht="11.25">
      <c r="A90" s="50">
        <v>84</v>
      </c>
      <c r="B90" s="51" t="s">
        <v>331</v>
      </c>
      <c r="C90" s="52">
        <v>323</v>
      </c>
      <c r="D90" s="51" t="s">
        <v>16</v>
      </c>
      <c r="E90" s="53">
        <v>51</v>
      </c>
      <c r="F90" s="51" t="s">
        <v>329</v>
      </c>
      <c r="G90" s="53">
        <v>640</v>
      </c>
      <c r="H90" s="51" t="s">
        <v>144</v>
      </c>
      <c r="I90" s="54">
        <v>56.8</v>
      </c>
      <c r="J90" s="51" t="s">
        <v>289</v>
      </c>
      <c r="K90" s="54">
        <v>5.22</v>
      </c>
      <c r="L90" s="51" t="s">
        <v>65</v>
      </c>
      <c r="M90" s="54">
        <v>5.89</v>
      </c>
      <c r="N90" s="51" t="s">
        <v>51</v>
      </c>
      <c r="O90" s="54">
        <v>-335.1</v>
      </c>
    </row>
    <row r="91" spans="1:15" s="55" customFormat="1" ht="11.25">
      <c r="A91" s="50">
        <v>85</v>
      </c>
      <c r="B91" s="51" t="s">
        <v>65</v>
      </c>
      <c r="C91" s="52">
        <v>294.5</v>
      </c>
      <c r="D91" s="51" t="s">
        <v>52</v>
      </c>
      <c r="E91" s="53">
        <v>50</v>
      </c>
      <c r="F91" s="51" t="s">
        <v>56</v>
      </c>
      <c r="G91" s="53">
        <v>600</v>
      </c>
      <c r="H91" s="51" t="s">
        <v>78</v>
      </c>
      <c r="I91" s="54">
        <v>55.53</v>
      </c>
      <c r="J91" s="51" t="s">
        <v>80</v>
      </c>
      <c r="K91" s="54">
        <v>5.2</v>
      </c>
      <c r="L91" s="51" t="s">
        <v>169</v>
      </c>
      <c r="M91" s="54">
        <v>5.715686274509804</v>
      </c>
      <c r="N91" s="51" t="s">
        <v>165</v>
      </c>
      <c r="O91" s="54">
        <v>-351</v>
      </c>
    </row>
    <row r="92" spans="1:15" s="55" customFormat="1" ht="11.25">
      <c r="A92" s="50">
        <v>86</v>
      </c>
      <c r="B92" s="51" t="s">
        <v>289</v>
      </c>
      <c r="C92" s="52">
        <v>290.9</v>
      </c>
      <c r="D92" s="51" t="s">
        <v>65</v>
      </c>
      <c r="E92" s="53">
        <v>50</v>
      </c>
      <c r="F92" s="51" t="s">
        <v>55</v>
      </c>
      <c r="G92" s="53">
        <v>600</v>
      </c>
      <c r="H92" s="51" t="s">
        <v>287</v>
      </c>
      <c r="I92" s="54">
        <v>53</v>
      </c>
      <c r="J92" s="51" t="s">
        <v>284</v>
      </c>
      <c r="K92" s="54">
        <v>5</v>
      </c>
      <c r="L92" s="51" t="s">
        <v>71</v>
      </c>
      <c r="M92" s="54">
        <v>5.694594594594594</v>
      </c>
      <c r="N92" s="51" t="s">
        <v>34</v>
      </c>
      <c r="O92" s="54">
        <v>-359.9</v>
      </c>
    </row>
    <row r="93" spans="1:15" s="55" customFormat="1" ht="11.25">
      <c r="A93" s="50">
        <v>87</v>
      </c>
      <c r="B93" s="51" t="s">
        <v>34</v>
      </c>
      <c r="C93" s="52">
        <v>290.1</v>
      </c>
      <c r="D93" s="51" t="s">
        <v>32</v>
      </c>
      <c r="E93" s="53">
        <v>49</v>
      </c>
      <c r="F93" s="51" t="s">
        <v>57</v>
      </c>
      <c r="G93" s="53">
        <v>600</v>
      </c>
      <c r="H93" s="51" t="s">
        <v>330</v>
      </c>
      <c r="I93" s="54">
        <v>52.19</v>
      </c>
      <c r="J93" s="51" t="s">
        <v>144</v>
      </c>
      <c r="K93" s="54">
        <v>5</v>
      </c>
      <c r="L93" s="51" t="s">
        <v>116</v>
      </c>
      <c r="M93" s="54">
        <v>5.623783783783784</v>
      </c>
      <c r="N93" s="51" t="s">
        <v>254</v>
      </c>
      <c r="O93" s="54">
        <v>-360.8</v>
      </c>
    </row>
    <row r="94" spans="1:15" s="55" customFormat="1" ht="11.25">
      <c r="A94" s="50">
        <v>88</v>
      </c>
      <c r="B94" s="51" t="s">
        <v>174</v>
      </c>
      <c r="C94" s="52">
        <v>285.7</v>
      </c>
      <c r="D94" s="51" t="s">
        <v>104</v>
      </c>
      <c r="E94" s="53">
        <v>47</v>
      </c>
      <c r="F94" s="51" t="s">
        <v>318</v>
      </c>
      <c r="G94" s="53">
        <v>600</v>
      </c>
      <c r="H94" s="51" t="s">
        <v>290</v>
      </c>
      <c r="I94" s="54">
        <v>51.9</v>
      </c>
      <c r="J94" s="51" t="s">
        <v>254</v>
      </c>
      <c r="K94" s="54">
        <v>5</v>
      </c>
      <c r="L94" s="51" t="s">
        <v>139</v>
      </c>
      <c r="M94" s="54">
        <v>5.605633802816901</v>
      </c>
      <c r="N94" s="51" t="s">
        <v>28</v>
      </c>
      <c r="O94" s="54">
        <v>-396.1</v>
      </c>
    </row>
    <row r="95" spans="1:15" s="55" customFormat="1" ht="11.25">
      <c r="A95" s="50">
        <v>89</v>
      </c>
      <c r="B95" s="51" t="s">
        <v>320</v>
      </c>
      <c r="C95" s="52">
        <v>269.5</v>
      </c>
      <c r="D95" s="51" t="s">
        <v>49</v>
      </c>
      <c r="E95" s="53">
        <v>47</v>
      </c>
      <c r="F95" s="51" t="s">
        <v>142</v>
      </c>
      <c r="G95" s="53">
        <v>600</v>
      </c>
      <c r="H95" s="51" t="s">
        <v>285</v>
      </c>
      <c r="I95" s="54">
        <v>50.91</v>
      </c>
      <c r="J95" s="51" t="s">
        <v>15</v>
      </c>
      <c r="K95" s="54">
        <v>4.822222222222222</v>
      </c>
      <c r="L95" s="51" t="s">
        <v>142</v>
      </c>
      <c r="M95" s="54">
        <v>5.456521739130435</v>
      </c>
      <c r="N95" s="51" t="s">
        <v>144</v>
      </c>
      <c r="O95" s="54">
        <v>-432</v>
      </c>
    </row>
    <row r="96" spans="1:15" s="55" customFormat="1" ht="11.25">
      <c r="A96" s="50">
        <v>90</v>
      </c>
      <c r="B96" s="51" t="s">
        <v>307</v>
      </c>
      <c r="C96" s="52">
        <v>252.5</v>
      </c>
      <c r="D96" s="51" t="s">
        <v>177</v>
      </c>
      <c r="E96" s="53">
        <v>47</v>
      </c>
      <c r="F96" s="51" t="s">
        <v>289</v>
      </c>
      <c r="G96" s="53">
        <v>600</v>
      </c>
      <c r="H96" s="51" t="s">
        <v>23</v>
      </c>
      <c r="I96" s="54">
        <v>50.2</v>
      </c>
      <c r="J96" s="51" t="s">
        <v>35</v>
      </c>
      <c r="K96" s="54">
        <v>4.72</v>
      </c>
      <c r="L96" s="51" t="s">
        <v>25</v>
      </c>
      <c r="M96" s="54">
        <v>5.425</v>
      </c>
      <c r="N96" s="51" t="s">
        <v>284</v>
      </c>
      <c r="O96" s="54">
        <v>-433.5</v>
      </c>
    </row>
    <row r="97" spans="1:15" s="55" customFormat="1" ht="11.25">
      <c r="A97" s="50">
        <v>91</v>
      </c>
      <c r="B97" s="51" t="s">
        <v>23</v>
      </c>
      <c r="C97" s="52">
        <v>251</v>
      </c>
      <c r="D97" s="51" t="s">
        <v>331</v>
      </c>
      <c r="E97" s="53">
        <v>42</v>
      </c>
      <c r="F97" s="51" t="s">
        <v>254</v>
      </c>
      <c r="G97" s="53">
        <v>600</v>
      </c>
      <c r="H97" s="51" t="s">
        <v>16</v>
      </c>
      <c r="I97" s="54">
        <v>49.7</v>
      </c>
      <c r="J97" s="51" t="s">
        <v>137</v>
      </c>
      <c r="K97" s="54">
        <v>4.5</v>
      </c>
      <c r="L97" s="51" t="s">
        <v>58</v>
      </c>
      <c r="M97" s="54">
        <v>5.3895348837209305</v>
      </c>
      <c r="N97" s="51" t="s">
        <v>53</v>
      </c>
      <c r="O97" s="54">
        <v>-450.9</v>
      </c>
    </row>
    <row r="98" spans="1:15" s="55" customFormat="1" ht="11.25">
      <c r="A98" s="50">
        <v>92</v>
      </c>
      <c r="B98" s="51" t="s">
        <v>16</v>
      </c>
      <c r="C98" s="52">
        <v>248.5</v>
      </c>
      <c r="D98" s="51" t="s">
        <v>329</v>
      </c>
      <c r="E98" s="53">
        <v>41</v>
      </c>
      <c r="F98" s="51" t="s">
        <v>80</v>
      </c>
      <c r="G98" s="53">
        <v>500</v>
      </c>
      <c r="H98" s="51" t="s">
        <v>169</v>
      </c>
      <c r="I98" s="54">
        <v>48.58</v>
      </c>
      <c r="J98" s="51" t="s">
        <v>16</v>
      </c>
      <c r="K98" s="54">
        <v>4.333333333333333</v>
      </c>
      <c r="L98" s="51" t="s">
        <v>59</v>
      </c>
      <c r="M98" s="54">
        <v>5.363636363636363</v>
      </c>
      <c r="N98" s="51" t="s">
        <v>6</v>
      </c>
      <c r="O98" s="54">
        <v>-455.3</v>
      </c>
    </row>
    <row r="99" spans="1:15" s="55" customFormat="1" ht="11.25">
      <c r="A99" s="50">
        <v>93</v>
      </c>
      <c r="B99" s="51" t="s">
        <v>254</v>
      </c>
      <c r="C99" s="52">
        <v>239.2</v>
      </c>
      <c r="D99" s="51" t="s">
        <v>34</v>
      </c>
      <c r="E99" s="53">
        <v>39</v>
      </c>
      <c r="F99" s="51" t="s">
        <v>23</v>
      </c>
      <c r="G99" s="53">
        <v>500</v>
      </c>
      <c r="H99" s="51" t="s">
        <v>289</v>
      </c>
      <c r="I99" s="54">
        <v>48.48</v>
      </c>
      <c r="J99" s="51" t="s">
        <v>34</v>
      </c>
      <c r="K99" s="54">
        <v>4.05</v>
      </c>
      <c r="L99" s="51" t="s">
        <v>79</v>
      </c>
      <c r="M99" s="54">
        <v>5.348888888888889</v>
      </c>
      <c r="N99" s="51" t="s">
        <v>283</v>
      </c>
      <c r="O99" s="54">
        <v>-459</v>
      </c>
    </row>
    <row r="100" spans="1:15" s="55" customFormat="1" ht="11.25">
      <c r="A100" s="50">
        <v>94</v>
      </c>
      <c r="B100" s="51" t="s">
        <v>60</v>
      </c>
      <c r="C100" s="52">
        <v>226</v>
      </c>
      <c r="D100" s="51" t="s">
        <v>320</v>
      </c>
      <c r="E100" s="53">
        <v>39</v>
      </c>
      <c r="F100" s="51" t="s">
        <v>16</v>
      </c>
      <c r="G100" s="53">
        <v>500</v>
      </c>
      <c r="H100" s="51" t="s">
        <v>64</v>
      </c>
      <c r="I100" s="54">
        <v>47.5</v>
      </c>
      <c r="J100" s="51" t="s">
        <v>68</v>
      </c>
      <c r="K100" s="54">
        <v>4</v>
      </c>
      <c r="L100" s="51" t="s">
        <v>15</v>
      </c>
      <c r="M100" s="54">
        <v>5.255421686746987</v>
      </c>
      <c r="N100" s="51" t="s">
        <v>330</v>
      </c>
      <c r="O100" s="54">
        <v>-459</v>
      </c>
    </row>
    <row r="101" spans="1:15" s="55" customFormat="1" ht="11.25">
      <c r="A101" s="50">
        <v>95</v>
      </c>
      <c r="B101" s="51" t="s">
        <v>291</v>
      </c>
      <c r="C101" s="52">
        <v>216.9</v>
      </c>
      <c r="D101" s="51" t="s">
        <v>254</v>
      </c>
      <c r="E101" s="53">
        <v>38</v>
      </c>
      <c r="F101" s="51" t="s">
        <v>146</v>
      </c>
      <c r="G101" s="53">
        <v>500</v>
      </c>
      <c r="H101" s="51" t="s">
        <v>34</v>
      </c>
      <c r="I101" s="54">
        <v>44.63</v>
      </c>
      <c r="J101" s="51" t="s">
        <v>60</v>
      </c>
      <c r="K101" s="54">
        <v>3.75</v>
      </c>
      <c r="L101" s="51" t="s">
        <v>35</v>
      </c>
      <c r="M101" s="54">
        <v>5.2122448979591836</v>
      </c>
      <c r="N101" s="51" t="s">
        <v>116</v>
      </c>
      <c r="O101" s="54">
        <v>-459.6</v>
      </c>
    </row>
    <row r="102" spans="1:15" s="55" customFormat="1" ht="11.25">
      <c r="A102" s="50">
        <v>96</v>
      </c>
      <c r="B102" s="51" t="s">
        <v>146</v>
      </c>
      <c r="C102" s="52">
        <v>216.2</v>
      </c>
      <c r="D102" s="51" t="s">
        <v>71</v>
      </c>
      <c r="E102" s="53">
        <v>37</v>
      </c>
      <c r="F102" s="51" t="s">
        <v>51</v>
      </c>
      <c r="G102" s="53">
        <v>500</v>
      </c>
      <c r="H102" s="51" t="s">
        <v>146</v>
      </c>
      <c r="I102" s="54">
        <v>43.24</v>
      </c>
      <c r="J102" s="51" t="s">
        <v>66</v>
      </c>
      <c r="K102" s="54">
        <v>3.75</v>
      </c>
      <c r="L102" s="51" t="s">
        <v>78</v>
      </c>
      <c r="M102" s="54">
        <v>5.20625</v>
      </c>
      <c r="N102" s="51" t="s">
        <v>178</v>
      </c>
      <c r="O102" s="54">
        <v>-460</v>
      </c>
    </row>
    <row r="103" spans="1:15" s="55" customFormat="1" ht="11.25">
      <c r="A103" s="50">
        <v>97</v>
      </c>
      <c r="B103" s="51" t="s">
        <v>71</v>
      </c>
      <c r="C103" s="52">
        <v>210.7</v>
      </c>
      <c r="D103" s="51" t="s">
        <v>174</v>
      </c>
      <c r="E103" s="53">
        <v>35</v>
      </c>
      <c r="F103" s="51" t="s">
        <v>53</v>
      </c>
      <c r="G103" s="53">
        <v>500</v>
      </c>
      <c r="H103" s="51" t="s">
        <v>314</v>
      </c>
      <c r="I103" s="54">
        <v>41.73</v>
      </c>
      <c r="J103" s="51" t="s">
        <v>43</v>
      </c>
      <c r="K103" s="54">
        <v>3.5806451612903225</v>
      </c>
      <c r="L103" s="51" t="s">
        <v>57</v>
      </c>
      <c r="M103" s="54">
        <v>5.0807692307692305</v>
      </c>
      <c r="N103" s="51" t="s">
        <v>176</v>
      </c>
      <c r="O103" s="54">
        <v>-466.8</v>
      </c>
    </row>
    <row r="104" spans="1:15" s="55" customFormat="1" ht="11.25">
      <c r="A104" s="50">
        <v>98</v>
      </c>
      <c r="B104" s="51" t="s">
        <v>319</v>
      </c>
      <c r="C104" s="52">
        <v>209</v>
      </c>
      <c r="D104" s="51" t="s">
        <v>30</v>
      </c>
      <c r="E104" s="53">
        <v>30</v>
      </c>
      <c r="F104" s="51" t="s">
        <v>178</v>
      </c>
      <c r="G104" s="53">
        <v>500</v>
      </c>
      <c r="H104" s="51" t="s">
        <v>30</v>
      </c>
      <c r="I104" s="54">
        <v>40.83</v>
      </c>
      <c r="J104" s="51" t="s">
        <v>61</v>
      </c>
      <c r="K104" s="54">
        <v>3.5</v>
      </c>
      <c r="L104" s="51" t="s">
        <v>289</v>
      </c>
      <c r="M104" s="54">
        <v>4.93050847457627</v>
      </c>
      <c r="N104" s="51" t="s">
        <v>8</v>
      </c>
      <c r="O104" s="54">
        <v>-493</v>
      </c>
    </row>
    <row r="105" spans="1:15" s="55" customFormat="1" ht="11.25">
      <c r="A105" s="50">
        <v>99</v>
      </c>
      <c r="B105" s="51" t="s">
        <v>63</v>
      </c>
      <c r="C105" s="52">
        <v>181.5</v>
      </c>
      <c r="D105" s="51" t="s">
        <v>291</v>
      </c>
      <c r="E105" s="53">
        <v>30</v>
      </c>
      <c r="F105" s="51" t="s">
        <v>58</v>
      </c>
      <c r="G105" s="53">
        <v>480</v>
      </c>
      <c r="H105" s="51" t="s">
        <v>254</v>
      </c>
      <c r="I105" s="54">
        <v>39.87</v>
      </c>
      <c r="J105" s="51" t="s">
        <v>177</v>
      </c>
      <c r="K105" s="54">
        <v>3.25</v>
      </c>
      <c r="L105" s="51" t="s">
        <v>16</v>
      </c>
      <c r="M105" s="54">
        <v>4.872549019607843</v>
      </c>
      <c r="N105" s="51" t="s">
        <v>175</v>
      </c>
      <c r="O105" s="54">
        <v>-556.2</v>
      </c>
    </row>
    <row r="106" spans="1:15" s="55" customFormat="1" ht="11.25">
      <c r="A106" s="50">
        <v>100</v>
      </c>
      <c r="B106" s="51" t="s">
        <v>49</v>
      </c>
      <c r="C106" s="52">
        <v>175.9</v>
      </c>
      <c r="D106" s="51" t="s">
        <v>66</v>
      </c>
      <c r="E106" s="53">
        <v>28</v>
      </c>
      <c r="F106" s="51" t="s">
        <v>71</v>
      </c>
      <c r="G106" s="53">
        <v>365</v>
      </c>
      <c r="H106" s="51" t="s">
        <v>137</v>
      </c>
      <c r="I106" s="54">
        <v>38.71</v>
      </c>
      <c r="J106" s="51" t="s">
        <v>258</v>
      </c>
      <c r="K106" s="54">
        <v>3</v>
      </c>
      <c r="L106" s="51" t="s">
        <v>290</v>
      </c>
      <c r="M106" s="54">
        <v>4.325</v>
      </c>
      <c r="N106" s="51" t="s">
        <v>14</v>
      </c>
      <c r="O106" s="54">
        <v>-558</v>
      </c>
    </row>
    <row r="107" spans="1:15" s="55" customFormat="1" ht="11.25">
      <c r="A107" s="50">
        <v>101</v>
      </c>
      <c r="B107" s="51" t="s">
        <v>61</v>
      </c>
      <c r="C107" s="52">
        <v>174</v>
      </c>
      <c r="D107" s="51" t="s">
        <v>51</v>
      </c>
      <c r="E107" s="53">
        <v>27</v>
      </c>
      <c r="F107" s="51" t="s">
        <v>307</v>
      </c>
      <c r="G107" s="53">
        <v>360</v>
      </c>
      <c r="H107" s="51" t="s">
        <v>20</v>
      </c>
      <c r="I107" s="54">
        <v>37.14</v>
      </c>
      <c r="J107" s="51" t="s">
        <v>79</v>
      </c>
      <c r="K107" s="54">
        <v>2.825</v>
      </c>
      <c r="L107" s="51" t="s">
        <v>48</v>
      </c>
      <c r="M107" s="54">
        <v>4.3</v>
      </c>
      <c r="N107" s="51" t="s">
        <v>287</v>
      </c>
      <c r="O107" s="54">
        <v>-564</v>
      </c>
    </row>
    <row r="108" spans="1:15" s="55" customFormat="1" ht="11.25">
      <c r="A108" s="50">
        <v>102</v>
      </c>
      <c r="B108" s="51" t="s">
        <v>51</v>
      </c>
      <c r="C108" s="52">
        <v>164.9</v>
      </c>
      <c r="D108" s="51" t="s">
        <v>319</v>
      </c>
      <c r="E108" s="53">
        <v>26</v>
      </c>
      <c r="F108" s="51" t="s">
        <v>291</v>
      </c>
      <c r="G108" s="53">
        <v>360</v>
      </c>
      <c r="H108" s="51" t="s">
        <v>25</v>
      </c>
      <c r="I108" s="54">
        <v>36.17</v>
      </c>
      <c r="J108" s="51" t="s">
        <v>49</v>
      </c>
      <c r="K108" s="54">
        <v>2.6</v>
      </c>
      <c r="L108" s="51" t="s">
        <v>53</v>
      </c>
      <c r="M108" s="54">
        <v>4.091666666666667</v>
      </c>
      <c r="N108" s="51" t="s">
        <v>49</v>
      </c>
      <c r="O108" s="54">
        <v>-574.1</v>
      </c>
    </row>
    <row r="109" spans="1:15" s="55" customFormat="1" ht="11.25">
      <c r="A109" s="50">
        <v>103</v>
      </c>
      <c r="B109" s="51" t="s">
        <v>177</v>
      </c>
      <c r="C109" s="52">
        <v>126.6</v>
      </c>
      <c r="D109" s="51" t="s">
        <v>72</v>
      </c>
      <c r="E109" s="53">
        <v>26</v>
      </c>
      <c r="F109" s="51" t="s">
        <v>65</v>
      </c>
      <c r="G109" s="53">
        <v>300</v>
      </c>
      <c r="H109" s="51" t="s">
        <v>154</v>
      </c>
      <c r="I109" s="54">
        <v>34.78</v>
      </c>
      <c r="J109" s="51" t="s">
        <v>76</v>
      </c>
      <c r="K109" s="54">
        <v>1.1</v>
      </c>
      <c r="L109" s="51" t="s">
        <v>146</v>
      </c>
      <c r="M109" s="54">
        <v>4.079245283018868</v>
      </c>
      <c r="N109" s="51" t="s">
        <v>319</v>
      </c>
      <c r="O109" s="54">
        <v>-591</v>
      </c>
    </row>
    <row r="110" spans="1:15" s="55" customFormat="1" ht="11.25">
      <c r="A110" s="50">
        <v>104</v>
      </c>
      <c r="B110" s="51" t="s">
        <v>314</v>
      </c>
      <c r="C110" s="52">
        <v>125.2</v>
      </c>
      <c r="D110" s="51" t="s">
        <v>75</v>
      </c>
      <c r="E110" s="53">
        <v>24</v>
      </c>
      <c r="F110" s="51" t="s">
        <v>320</v>
      </c>
      <c r="G110" s="53">
        <v>300</v>
      </c>
      <c r="H110" s="51" t="s">
        <v>100</v>
      </c>
      <c r="I110" s="54">
        <v>33.78</v>
      </c>
      <c r="J110" s="51" t="s">
        <v>75</v>
      </c>
      <c r="K110" s="54">
        <v>1</v>
      </c>
      <c r="L110" s="51" t="s">
        <v>178</v>
      </c>
      <c r="M110" s="54">
        <v>4</v>
      </c>
      <c r="N110" s="51" t="s">
        <v>37</v>
      </c>
      <c r="O110" s="54">
        <v>-601.6</v>
      </c>
    </row>
    <row r="111" spans="1:15" s="55" customFormat="1" ht="11.25">
      <c r="A111" s="50">
        <v>105</v>
      </c>
      <c r="B111" s="51" t="s">
        <v>66</v>
      </c>
      <c r="C111" s="52">
        <v>94.5</v>
      </c>
      <c r="D111" s="51" t="s">
        <v>23</v>
      </c>
      <c r="E111" s="53">
        <v>20</v>
      </c>
      <c r="F111" s="51" t="s">
        <v>60</v>
      </c>
      <c r="G111" s="53">
        <v>300</v>
      </c>
      <c r="H111" s="51" t="s">
        <v>51</v>
      </c>
      <c r="I111" s="54">
        <v>32.98</v>
      </c>
      <c r="J111" s="51" t="s">
        <v>62</v>
      </c>
      <c r="K111" s="54">
        <v>1</v>
      </c>
      <c r="L111" s="51" t="s">
        <v>64</v>
      </c>
      <c r="M111" s="54">
        <v>3.8</v>
      </c>
      <c r="N111" s="51" t="s">
        <v>169</v>
      </c>
      <c r="O111" s="54">
        <v>-617</v>
      </c>
    </row>
    <row r="112" spans="1:15" s="55" customFormat="1" ht="11.25">
      <c r="A112" s="50">
        <v>106</v>
      </c>
      <c r="B112" s="51" t="s">
        <v>72</v>
      </c>
      <c r="C112" s="52">
        <v>89</v>
      </c>
      <c r="D112" s="51" t="s">
        <v>314</v>
      </c>
      <c r="E112" s="53">
        <v>18</v>
      </c>
      <c r="F112" s="51" t="s">
        <v>314</v>
      </c>
      <c r="G112" s="53">
        <v>300</v>
      </c>
      <c r="H112" s="51" t="s">
        <v>174</v>
      </c>
      <c r="I112" s="54">
        <v>28.57</v>
      </c>
      <c r="J112" s="51" t="s">
        <v>307</v>
      </c>
      <c r="K112" s="54">
        <v>0.48484848484848486</v>
      </c>
      <c r="L112" s="51" t="s">
        <v>49</v>
      </c>
      <c r="M112" s="54">
        <v>3.7425531914893617</v>
      </c>
      <c r="N112" s="51" t="s">
        <v>81</v>
      </c>
      <c r="O112" s="54">
        <v>-618.6</v>
      </c>
    </row>
    <row r="113" spans="1:15" s="55" customFormat="1" ht="11.25">
      <c r="A113" s="50">
        <v>107</v>
      </c>
      <c r="B113" s="51" t="s">
        <v>78</v>
      </c>
      <c r="C113" s="52">
        <v>83.3</v>
      </c>
      <c r="D113" s="51" t="s">
        <v>68</v>
      </c>
      <c r="E113" s="53">
        <v>18</v>
      </c>
      <c r="F113" s="51" t="s">
        <v>59</v>
      </c>
      <c r="G113" s="53">
        <v>300</v>
      </c>
      <c r="H113" s="51" t="s">
        <v>319</v>
      </c>
      <c r="I113" s="54">
        <v>26.13</v>
      </c>
      <c r="J113" s="51" t="s">
        <v>283</v>
      </c>
      <c r="K113" s="54">
        <v>0</v>
      </c>
      <c r="L113" s="51" t="s">
        <v>72</v>
      </c>
      <c r="M113" s="54">
        <v>3.423076923076923</v>
      </c>
      <c r="N113" s="51" t="s">
        <v>30</v>
      </c>
      <c r="O113" s="54">
        <v>-710</v>
      </c>
    </row>
    <row r="114" spans="1:15" s="55" customFormat="1" ht="11.25">
      <c r="A114" s="50">
        <v>108</v>
      </c>
      <c r="B114" s="51" t="s">
        <v>59</v>
      </c>
      <c r="C114" s="52">
        <v>59</v>
      </c>
      <c r="D114" s="51" t="s">
        <v>63</v>
      </c>
      <c r="E114" s="53">
        <v>17</v>
      </c>
      <c r="F114" s="51" t="s">
        <v>69</v>
      </c>
      <c r="G114" s="53">
        <v>300</v>
      </c>
      <c r="H114" s="51" t="s">
        <v>49</v>
      </c>
      <c r="I114" s="54">
        <v>23.45</v>
      </c>
      <c r="J114" s="51" t="s">
        <v>174</v>
      </c>
      <c r="K114" s="54">
        <v>0</v>
      </c>
      <c r="L114" s="51" t="s">
        <v>66</v>
      </c>
      <c r="M114" s="54">
        <v>3.375</v>
      </c>
      <c r="N114" s="51" t="s">
        <v>174</v>
      </c>
      <c r="O114" s="54">
        <v>-714.3</v>
      </c>
    </row>
    <row r="115" spans="1:15" s="55" customFormat="1" ht="11.25">
      <c r="A115" s="50">
        <v>109</v>
      </c>
      <c r="B115" s="51" t="s">
        <v>68</v>
      </c>
      <c r="C115" s="52">
        <v>58.5</v>
      </c>
      <c r="D115" s="51" t="s">
        <v>78</v>
      </c>
      <c r="E115" s="53">
        <v>16</v>
      </c>
      <c r="F115" s="51" t="s">
        <v>331</v>
      </c>
      <c r="G115" s="53">
        <v>250</v>
      </c>
      <c r="H115" s="51" t="s">
        <v>258</v>
      </c>
      <c r="I115" s="54">
        <v>20.95</v>
      </c>
      <c r="J115" s="51" t="s">
        <v>23</v>
      </c>
      <c r="K115" s="54">
        <v>0</v>
      </c>
      <c r="L115" s="51" t="s">
        <v>60</v>
      </c>
      <c r="M115" s="54">
        <v>3.2753623188405796</v>
      </c>
      <c r="N115" s="51" t="s">
        <v>102</v>
      </c>
      <c r="O115" s="54">
        <v>-747.5</v>
      </c>
    </row>
    <row r="116" spans="1:15" s="55" customFormat="1" ht="11.25">
      <c r="A116" s="50">
        <v>110</v>
      </c>
      <c r="B116" s="51" t="s">
        <v>64</v>
      </c>
      <c r="C116" s="52">
        <v>57</v>
      </c>
      <c r="D116" s="51" t="s">
        <v>64</v>
      </c>
      <c r="E116" s="53">
        <v>15</v>
      </c>
      <c r="F116" s="51" t="s">
        <v>75</v>
      </c>
      <c r="G116" s="53">
        <v>200</v>
      </c>
      <c r="H116" s="51" t="s">
        <v>293</v>
      </c>
      <c r="I116" s="54">
        <v>20.33</v>
      </c>
      <c r="J116" s="51" t="s">
        <v>146</v>
      </c>
      <c r="K116" s="54">
        <v>0</v>
      </c>
      <c r="L116" s="51" t="s">
        <v>68</v>
      </c>
      <c r="M116" s="54">
        <v>3.25</v>
      </c>
      <c r="N116" s="51" t="s">
        <v>154</v>
      </c>
      <c r="O116" s="54">
        <v>-782.7</v>
      </c>
    </row>
    <row r="117" spans="1:15" s="55" customFormat="1" ht="11.25">
      <c r="A117" s="50">
        <v>111</v>
      </c>
      <c r="B117" s="51" t="s">
        <v>290</v>
      </c>
      <c r="C117" s="52">
        <v>51.9</v>
      </c>
      <c r="D117" s="51" t="s">
        <v>290</v>
      </c>
      <c r="E117" s="53">
        <v>12</v>
      </c>
      <c r="F117" s="51" t="s">
        <v>78</v>
      </c>
      <c r="G117" s="53">
        <v>150</v>
      </c>
      <c r="H117" s="51" t="s">
        <v>59</v>
      </c>
      <c r="I117" s="54">
        <v>19.67</v>
      </c>
      <c r="J117" s="51" t="s">
        <v>63</v>
      </c>
      <c r="K117" s="54">
        <v>0</v>
      </c>
      <c r="L117" s="51" t="s">
        <v>307</v>
      </c>
      <c r="M117" s="54">
        <v>3.0421686746987953</v>
      </c>
      <c r="N117" s="51" t="s">
        <v>100</v>
      </c>
      <c r="O117" s="54">
        <v>-794.7</v>
      </c>
    </row>
    <row r="118" spans="1:15" s="55" customFormat="1" ht="11.25">
      <c r="A118" s="50">
        <v>112</v>
      </c>
      <c r="B118" s="51" t="s">
        <v>53</v>
      </c>
      <c r="C118" s="52">
        <v>49.1</v>
      </c>
      <c r="D118" s="51" t="s">
        <v>53</v>
      </c>
      <c r="E118" s="53">
        <v>12</v>
      </c>
      <c r="F118" s="51" t="s">
        <v>293</v>
      </c>
      <c r="G118" s="53">
        <v>150</v>
      </c>
      <c r="H118" s="51" t="s">
        <v>61</v>
      </c>
      <c r="I118" s="54">
        <v>17.4</v>
      </c>
      <c r="J118" s="51" t="s">
        <v>78</v>
      </c>
      <c r="K118" s="54">
        <v>0</v>
      </c>
      <c r="L118" s="51" t="s">
        <v>293</v>
      </c>
      <c r="M118" s="54">
        <v>2.772727272727273</v>
      </c>
      <c r="N118" s="51" t="s">
        <v>61</v>
      </c>
      <c r="O118" s="54">
        <v>-826</v>
      </c>
    </row>
    <row r="119" spans="1:15" s="55" customFormat="1" ht="11.25">
      <c r="A119" s="50">
        <v>113</v>
      </c>
      <c r="B119" s="51" t="s">
        <v>25</v>
      </c>
      <c r="C119" s="52">
        <v>43.4</v>
      </c>
      <c r="D119" s="51" t="s">
        <v>59</v>
      </c>
      <c r="E119" s="53">
        <v>11</v>
      </c>
      <c r="F119" s="51" t="s">
        <v>177</v>
      </c>
      <c r="G119" s="53">
        <v>120</v>
      </c>
      <c r="H119" s="51" t="s">
        <v>63</v>
      </c>
      <c r="I119" s="54">
        <v>15.13</v>
      </c>
      <c r="J119" s="51" t="s">
        <v>64</v>
      </c>
      <c r="K119" s="54">
        <v>0</v>
      </c>
      <c r="L119" s="51" t="s">
        <v>177</v>
      </c>
      <c r="M119" s="54">
        <v>2.6936170212765957</v>
      </c>
      <c r="N119" s="51" t="s">
        <v>48</v>
      </c>
      <c r="O119" s="54">
        <v>-957</v>
      </c>
    </row>
    <row r="120" spans="1:15" s="55" customFormat="1" ht="11.25">
      <c r="A120" s="50">
        <v>114</v>
      </c>
      <c r="B120" s="51" t="s">
        <v>48</v>
      </c>
      <c r="C120" s="52">
        <v>43</v>
      </c>
      <c r="D120" s="51" t="s">
        <v>293</v>
      </c>
      <c r="E120" s="53">
        <v>11</v>
      </c>
      <c r="F120" s="51" t="s">
        <v>66</v>
      </c>
      <c r="G120" s="53">
        <v>120</v>
      </c>
      <c r="H120" s="51" t="s">
        <v>75</v>
      </c>
      <c r="I120" s="54">
        <v>13.75</v>
      </c>
      <c r="J120" s="51" t="s">
        <v>290</v>
      </c>
      <c r="K120" s="54">
        <v>0</v>
      </c>
      <c r="L120" s="51" t="s">
        <v>61</v>
      </c>
      <c r="M120" s="54">
        <v>2.6363636363636362</v>
      </c>
      <c r="N120" s="51" t="s">
        <v>285</v>
      </c>
      <c r="O120" s="54">
        <v>-981.8</v>
      </c>
    </row>
    <row r="121" spans="1:15" s="55" customFormat="1" ht="11.25">
      <c r="A121" s="50">
        <v>115</v>
      </c>
      <c r="B121" s="51" t="s">
        <v>178</v>
      </c>
      <c r="C121" s="52">
        <v>40</v>
      </c>
      <c r="D121" s="51" t="s">
        <v>69</v>
      </c>
      <c r="E121" s="53">
        <v>11</v>
      </c>
      <c r="F121" s="51" t="s">
        <v>64</v>
      </c>
      <c r="G121" s="53">
        <v>120</v>
      </c>
      <c r="H121" s="51" t="s">
        <v>53</v>
      </c>
      <c r="I121" s="54">
        <v>9.82</v>
      </c>
      <c r="J121" s="51" t="s">
        <v>53</v>
      </c>
      <c r="K121" s="54">
        <v>0</v>
      </c>
      <c r="L121" s="51" t="s">
        <v>43</v>
      </c>
      <c r="M121" s="54">
        <v>2.5901639344262297</v>
      </c>
      <c r="N121" s="51" t="s">
        <v>160</v>
      </c>
      <c r="O121" s="54">
        <v>-993.8</v>
      </c>
    </row>
    <row r="122" spans="1:15" ht="11.25">
      <c r="A122" s="50">
        <v>116</v>
      </c>
      <c r="B122" s="51" t="s">
        <v>293</v>
      </c>
      <c r="C122" s="52">
        <v>30.5</v>
      </c>
      <c r="D122" s="51" t="s">
        <v>48</v>
      </c>
      <c r="E122" s="53">
        <v>10</v>
      </c>
      <c r="F122" s="51" t="s">
        <v>25</v>
      </c>
      <c r="G122" s="53">
        <v>120</v>
      </c>
      <c r="H122" s="51" t="s">
        <v>69</v>
      </c>
      <c r="I122" s="54">
        <v>8.33</v>
      </c>
      <c r="J122" s="51" t="s">
        <v>25</v>
      </c>
      <c r="K122" s="54">
        <v>0</v>
      </c>
      <c r="L122" s="51" t="s">
        <v>69</v>
      </c>
      <c r="M122" s="54">
        <v>2.272727272727273</v>
      </c>
      <c r="N122" s="51" t="s">
        <v>63</v>
      </c>
      <c r="O122" s="54">
        <v>-1018.5</v>
      </c>
    </row>
    <row r="123" spans="1:15" ht="11.25">
      <c r="A123" s="50">
        <v>117</v>
      </c>
      <c r="B123" s="51" t="s">
        <v>75</v>
      </c>
      <c r="C123" s="52">
        <v>27.5</v>
      </c>
      <c r="D123" s="51" t="s">
        <v>178</v>
      </c>
      <c r="E123" s="53">
        <v>10</v>
      </c>
      <c r="F123" s="51" t="s">
        <v>62</v>
      </c>
      <c r="G123" s="53">
        <v>120</v>
      </c>
      <c r="H123" s="51" t="s">
        <v>178</v>
      </c>
      <c r="I123" s="54">
        <v>8</v>
      </c>
      <c r="J123" s="51" t="s">
        <v>178</v>
      </c>
      <c r="K123" s="54">
        <v>0</v>
      </c>
      <c r="L123" s="51" t="s">
        <v>76</v>
      </c>
      <c r="M123" s="54">
        <v>2.2550607287449393</v>
      </c>
      <c r="N123" s="51" t="s">
        <v>135</v>
      </c>
      <c r="O123" s="54">
        <v>-1106.1</v>
      </c>
    </row>
    <row r="124" spans="1:15" ht="11.25">
      <c r="A124" s="50">
        <v>118</v>
      </c>
      <c r="B124" s="51" t="s">
        <v>69</v>
      </c>
      <c r="C124" s="52">
        <v>25</v>
      </c>
      <c r="D124" s="51" t="s">
        <v>25</v>
      </c>
      <c r="E124" s="53">
        <v>8</v>
      </c>
      <c r="F124" s="51" t="s">
        <v>72</v>
      </c>
      <c r="G124" s="53">
        <v>100</v>
      </c>
      <c r="H124" s="51" t="s">
        <v>62</v>
      </c>
      <c r="I124" s="54">
        <v>7.5</v>
      </c>
      <c r="J124" s="51" t="s">
        <v>293</v>
      </c>
      <c r="K124" s="54">
        <v>0</v>
      </c>
      <c r="L124" s="51" t="s">
        <v>73</v>
      </c>
      <c r="M124" s="54">
        <v>2</v>
      </c>
      <c r="N124" s="51" t="s">
        <v>73</v>
      </c>
      <c r="O124" s="54">
        <v>-1198</v>
      </c>
    </row>
    <row r="125" spans="1:15" ht="11.25">
      <c r="A125" s="50">
        <v>119</v>
      </c>
      <c r="B125" s="51" t="s">
        <v>62</v>
      </c>
      <c r="C125" s="52">
        <v>9</v>
      </c>
      <c r="D125" s="51" t="s">
        <v>62</v>
      </c>
      <c r="E125" s="53">
        <v>5</v>
      </c>
      <c r="F125" s="51" t="s">
        <v>68</v>
      </c>
      <c r="G125" s="53">
        <v>100</v>
      </c>
      <c r="H125" s="51" t="s">
        <v>48</v>
      </c>
      <c r="I125" s="54">
        <v>4.3</v>
      </c>
      <c r="J125" s="51" t="s">
        <v>69</v>
      </c>
      <c r="K125" s="54">
        <v>0</v>
      </c>
      <c r="L125" s="51" t="s">
        <v>62</v>
      </c>
      <c r="M125" s="54">
        <v>1.8</v>
      </c>
      <c r="N125" s="51" t="s">
        <v>137</v>
      </c>
      <c r="O125" s="54">
        <v>-1471</v>
      </c>
    </row>
    <row r="126" spans="1:15" ht="11.25">
      <c r="A126" s="50">
        <v>120</v>
      </c>
      <c r="B126" s="51" t="s">
        <v>73</v>
      </c>
      <c r="C126" s="52">
        <v>2</v>
      </c>
      <c r="D126" s="51" t="s">
        <v>73</v>
      </c>
      <c r="E126" s="53">
        <v>1</v>
      </c>
      <c r="F126" s="51" t="s">
        <v>290</v>
      </c>
      <c r="G126" s="53">
        <v>100</v>
      </c>
      <c r="H126" s="51" t="s">
        <v>73</v>
      </c>
      <c r="I126" s="54">
        <v>0.17</v>
      </c>
      <c r="J126" s="51" t="s">
        <v>73</v>
      </c>
      <c r="K126" s="54">
        <v>0</v>
      </c>
      <c r="L126" s="51" t="s">
        <v>75</v>
      </c>
      <c r="M126" s="54">
        <v>1.1458333333333333</v>
      </c>
      <c r="N126" s="51" t="s">
        <v>258</v>
      </c>
      <c r="O126" s="54">
        <v>-1897.3</v>
      </c>
    </row>
    <row r="127" spans="1:15" ht="11.25">
      <c r="A127" s="50">
        <v>121</v>
      </c>
      <c r="B127" s="51" t="s">
        <v>70</v>
      </c>
      <c r="C127" s="52">
        <v>0</v>
      </c>
      <c r="D127" s="51" t="s">
        <v>70</v>
      </c>
      <c r="E127" s="53">
        <v>0</v>
      </c>
      <c r="F127" s="51" t="s">
        <v>70</v>
      </c>
      <c r="G127" s="53">
        <v>100</v>
      </c>
      <c r="H127" s="51" t="s">
        <v>70</v>
      </c>
      <c r="I127" s="54">
        <v>0</v>
      </c>
      <c r="J127" s="51" t="s">
        <v>70</v>
      </c>
      <c r="K127" s="54">
        <v>0</v>
      </c>
      <c r="L127" s="51" t="s">
        <v>70</v>
      </c>
      <c r="M127" s="54">
        <v>0</v>
      </c>
      <c r="N127" s="51" t="s">
        <v>20</v>
      </c>
      <c r="O127" s="54">
        <v>-2200</v>
      </c>
    </row>
  </sheetData>
  <conditionalFormatting sqref="J2 B7:H127 J7:N127">
    <cfRule type="cellIs" priority="1" dxfId="1" operator="equal" stopIfTrue="1">
      <formula>$J$2</formula>
    </cfRule>
  </conditionalFormatting>
  <conditionalFormatting sqref="O7:O127">
    <cfRule type="cellIs" priority="2" dxfId="1" operator="equal" stopIfTrue="1">
      <formula>$J$2</formula>
    </cfRule>
    <cfRule type="cellIs" priority="3" dxfId="0" operator="lessThan" stopIfTrue="1">
      <formula>0</formula>
    </cfRule>
  </conditionalFormatting>
  <conditionalFormatting sqref="I7:I127">
    <cfRule type="cellIs" priority="4" dxfId="1" operator="equal" stopIfTrue="1">
      <formula>$J$2</formula>
    </cfRule>
    <cfRule type="cellIs" priority="5" dxfId="0" operator="lessThan" stopIfTrue="1">
      <formula>$M$4*100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2003-09-02T03:50:05Z</cp:lastPrinted>
  <dcterms:created xsi:type="dcterms:W3CDTF">1999-06-23T02:09:00Z</dcterms:created>
  <dcterms:modified xsi:type="dcterms:W3CDTF">2004-04-23T12:57:58Z</dcterms:modified>
  <cp:category/>
  <cp:version/>
  <cp:contentType/>
  <cp:contentStatus/>
</cp:coreProperties>
</file>