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437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<sst xmlns="http://schemas.openxmlformats.org/spreadsheetml/2006/main" count="713" uniqueCount="212">
  <si>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</si>
  <si>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</si>
  <si>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</si>
  <si>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</si>
  <si>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</si>
  <si>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</si>
  <si>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</si>
  <si>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</si>
  <si>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</si>
  <si>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</si>
  <si>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秋  沢▽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</si>
  <si>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</si>
  <si>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</si>
  <si>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</si>
  <si>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</si>
  <si>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</si>
  <si>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</si>
  <si>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</si>
  <si>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</si>
  <si>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</si>
  <si>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</si>
  <si>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</si>
  <si>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</si>
  <si>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</si>
  <si>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</si>
  <si>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</si>
  <si>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</si>
  <si>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</si>
  <si>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早大寿会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</si>
  <si>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</si>
  <si>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</si>
  <si>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</si>
  <si>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</si>
  <si>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</si>
  <si>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</si>
  <si>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</si>
  <si>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</si>
  <si>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</si>
  <si>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</si>
  <si>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</si>
  <si>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</si>
  <si>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</si>
  <si>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</si>
  <si>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</si>
  <si>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</si>
  <si>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</si>
  <si>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</si>
  <si>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</si>
  <si>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</si>
  <si>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</si>
  <si>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</si>
  <si>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</si>
  <si>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</si>
  <si>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</si>
  <si>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</si>
  <si>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</si>
  <si>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</si>
  <si>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</si>
  <si>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</si>
  <si>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</si>
  <si>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</si>
  <si>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</si>
  <si>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</si>
  <si>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</si>
  <si>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</si>
  <si>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</si>
  <si>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</si>
  <si>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</si>
  <si>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</si>
  <si>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</si>
  <si>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</si>
  <si>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</si>
  <si>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</si>
  <si>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</si>
  <si>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</si>
  <si>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</si>
  <si>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</si>
  <si>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</si>
  <si>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</si>
  <si>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</si>
  <si>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</si>
  <si>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</si>
  <si>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</si>
  <si>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</si>
  <si>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</si>
  <si>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</si>
  <si>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</si>
  <si>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</si>
  <si>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</si>
  <si>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</si>
  <si>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</si>
  <si>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</si>
  <si>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</si>
  <si>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</si>
  <si>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</si>
  <si>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</si>
  <si>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</si>
  <si>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</si>
  <si>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</si>
  <si>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</si>
  <si>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</si>
  <si>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</si>
  <si>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</si>
  <si>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</si>
  <si>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</si>
  <si>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</si>
  <si>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</si>
  <si>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</si>
  <si>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</si>
  <si>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</si>
  <si>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</si>
  <si>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</si>
  <si>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</si>
  <si>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</si>
  <si>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</si>
  <si>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</si>
  <si>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</si>
  <si>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</si>
  <si>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武蔵野市</t>
  </si>
  <si>
    <t>岡　本▽</t>
  </si>
  <si>
    <t>菅原琢</t>
  </si>
  <si>
    <t>酒井か▽</t>
  </si>
  <si>
    <t>野中好</t>
  </si>
  <si>
    <t>酒井か代子</t>
  </si>
  <si>
    <t>松  山</t>
  </si>
  <si>
    <t>鈴木寛▽</t>
  </si>
  <si>
    <t>山　本</t>
  </si>
  <si>
    <t>円  井</t>
  </si>
  <si>
    <t>松  澤▽</t>
  </si>
  <si>
    <t>平　島▽</t>
  </si>
  <si>
    <t>京都</t>
  </si>
  <si>
    <t>小野賢▽</t>
  </si>
  <si>
    <t>　池　▽</t>
  </si>
  <si>
    <t>星野健</t>
  </si>
  <si>
    <t>馬　場</t>
  </si>
  <si>
    <t>チーム鈴木</t>
  </si>
  <si>
    <t>松　崎▽</t>
  </si>
  <si>
    <t>京葉</t>
  </si>
  <si>
    <t>福　島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</si>
  <si>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</si>
  <si>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</si>
  <si>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</si>
  <si>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</si>
  <si>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</si>
  <si>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</si>
  <si>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</si>
  <si>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</si>
  <si>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</si>
  <si>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</si>
  <si>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</si>
  <si>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</si>
  <si>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</si>
  <si>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</si>
  <si>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</si>
  <si>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</si>
  <si>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</si>
  <si>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</si>
  <si>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</si>
  <si>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秋沢  和宏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</si>
  <si>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</si>
  <si>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</si>
  <si>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</si>
  <si>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</si>
  <si>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</si>
  <si>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</si>
  <si>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</si>
  <si>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</si>
  <si>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</si>
  <si>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</si>
  <si>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馬場　啓</t>
  </si>
  <si>
    <t>木村　佳司</t>
  </si>
  <si>
    <t>寺島  美昭</t>
  </si>
  <si>
    <t>山本　寛人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</si>
  <si>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</si>
  <si>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</si>
  <si>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</si>
  <si>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</si>
  <si>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</si>
  <si>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</si>
  <si>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</si>
  <si>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</si>
  <si>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</si>
  <si>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</si>
  <si>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</si>
  <si>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</si>
  <si>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</si>
  <si>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</si>
  <si>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</si>
  <si>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</si>
  <si>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</si>
  <si>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　寛子</t>
  </si>
  <si>
    <t>鈴木  博実</t>
  </si>
  <si>
    <t>野中  好夫</t>
  </si>
  <si>
    <t>島田  修</t>
  </si>
  <si>
    <t>篠原英▽</t>
  </si>
  <si>
    <t>兵庫</t>
  </si>
  <si>
    <t>ランニングサポート</t>
  </si>
  <si>
    <t>山形県協会</t>
  </si>
  <si>
    <t>篠原み▽</t>
  </si>
  <si>
    <t>朱雀</t>
  </si>
  <si>
    <t>篠原　英剛</t>
  </si>
  <si>
    <t>篠原みこと</t>
  </si>
  <si>
    <t>昆　野</t>
  </si>
  <si>
    <t>昆野　郁</t>
  </si>
  <si>
    <t xml:space="preserve">/366days </t>
  </si>
  <si>
    <t>/366days</t>
  </si>
  <si>
    <t>Boar Marathon 2019</t>
  </si>
  <si>
    <t>松塾</t>
  </si>
  <si>
    <t>法政大ＯＢ</t>
  </si>
  <si>
    <t>友　田</t>
  </si>
  <si>
    <t>友田　賢吾</t>
  </si>
  <si>
    <t>JUN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</si>
</sst>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M4" sqref="M4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42</v>
      </c>
      <c r="C1" s="6"/>
      <c r="D1" s="6"/>
      <c r="H1" s="98">
        <v>43658</v>
      </c>
      <c r="I1" s="18"/>
      <c r="J1" s="30"/>
      <c r="K1" s="30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66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33</v>
      </c>
      <c r="N3" s="30"/>
      <c r="R3" s="30"/>
      <c r="S3" s="30"/>
      <c r="T3" s="30"/>
    </row>
    <row r="4" spans="1:20" ht="15">
      <c r="A4" s="29">
        <v>91</v>
      </c>
      <c r="B4" s="19" t="s">
        <v>204</v>
      </c>
      <c r="C4" s="20"/>
      <c r="D4" s="21">
        <f>A4/366</f>
        <v>0.24863387978142076</v>
      </c>
      <c r="E4" s="32" t="s">
        <v>99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211</v>
      </c>
      <c r="B5" s="27">
        <f>IF(OR(A5="APR",A5="JUN",A5="SEP",A5="NOV"),30,IF(A5="FEB",28,31))</f>
        <v>30</v>
      </c>
      <c r="C5" s="28" t="s">
        <v>48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46</v>
      </c>
      <c r="C6" s="13" t="s">
        <v>1</v>
      </c>
      <c r="D6" s="13" t="s">
        <v>2</v>
      </c>
      <c r="E6" s="12" t="s">
        <v>51</v>
      </c>
      <c r="F6" s="12" t="s">
        <v>52</v>
      </c>
      <c r="G6" s="14" t="s">
        <v>41</v>
      </c>
      <c r="H6" s="12" t="s">
        <v>38</v>
      </c>
      <c r="I6" s="12" t="s">
        <v>39</v>
      </c>
      <c r="J6" s="12" t="s">
        <v>3</v>
      </c>
      <c r="K6" s="12" t="s">
        <v>4</v>
      </c>
      <c r="L6" s="12" t="s">
        <v>47</v>
      </c>
      <c r="M6" s="12" t="s">
        <v>40</v>
      </c>
      <c r="N6" s="12" t="s">
        <v>45</v>
      </c>
      <c r="O6" s="12" t="s">
        <v>44</v>
      </c>
      <c r="P6" s="12" t="s">
        <v>43</v>
      </c>
      <c r="Q6" s="51" t="s">
        <v>67</v>
      </c>
      <c r="R6" s="59" t="s">
        <v>82</v>
      </c>
      <c r="S6" s="59" t="s">
        <v>84</v>
      </c>
      <c r="T6" s="59" t="s">
        <v>85</v>
      </c>
      <c r="U6" s="39" t="s">
        <v>56</v>
      </c>
      <c r="V6" s="63" t="s">
        <v>55</v>
      </c>
    </row>
    <row r="7" spans="1:22" s="2" customFormat="1" ht="10.5">
      <c r="A7" s="24"/>
      <c r="B7" s="15"/>
      <c r="C7" s="16"/>
      <c r="D7" s="16"/>
      <c r="E7" s="15" t="s">
        <v>35</v>
      </c>
      <c r="F7" s="15" t="s">
        <v>36</v>
      </c>
      <c r="G7" s="17"/>
      <c r="H7" s="15" t="s">
        <v>35</v>
      </c>
      <c r="I7" s="15" t="s">
        <v>36</v>
      </c>
      <c r="J7" s="15" t="s">
        <v>35</v>
      </c>
      <c r="K7" s="15" t="s">
        <v>37</v>
      </c>
      <c r="L7" s="15" t="s">
        <v>35</v>
      </c>
      <c r="M7" s="15" t="s">
        <v>35</v>
      </c>
      <c r="N7" s="15" t="s">
        <v>35</v>
      </c>
      <c r="O7" s="15" t="s">
        <v>35</v>
      </c>
      <c r="P7" s="15" t="s">
        <v>34</v>
      </c>
      <c r="Q7" s="15" t="s">
        <v>68</v>
      </c>
      <c r="R7" s="60" t="s">
        <v>89</v>
      </c>
      <c r="S7" s="60" t="s">
        <v>83</v>
      </c>
      <c r="T7" s="60" t="s">
        <v>83</v>
      </c>
      <c r="U7" s="35"/>
      <c r="V7" s="64"/>
    </row>
    <row r="8" spans="1:22" ht="13.5">
      <c r="A8" s="25" t="s">
        <v>32</v>
      </c>
      <c r="B8" s="10">
        <v>1</v>
      </c>
      <c r="C8" s="8" t="s">
        <v>112</v>
      </c>
      <c r="D8" s="22" t="s">
        <v>104</v>
      </c>
      <c r="E8" s="9">
        <v>399.8</v>
      </c>
      <c r="F8" s="7">
        <v>28</v>
      </c>
      <c r="G8" s="10">
        <f>RANK(H8,H$8:H$116)</f>
        <v>3</v>
      </c>
      <c r="H8" s="9">
        <v>1188.1</v>
      </c>
      <c r="I8" s="7">
        <v>79</v>
      </c>
      <c r="J8" s="7">
        <v>3000</v>
      </c>
      <c r="K8" s="62">
        <f>H8/J8</f>
        <v>0.3960333333333333</v>
      </c>
      <c r="L8" s="11">
        <f>IF((E8=0),0,E8/F8)</f>
        <v>14.278571428571428</v>
      </c>
      <c r="M8" s="11">
        <f>IF((H8=0),0,H8/I8)</f>
        <v>15.039240506329113</v>
      </c>
      <c r="N8" s="9">
        <f>E8-J8/365*$B$5</f>
        <v>153.22465753424655</v>
      </c>
      <c r="O8" s="9">
        <f>H8-J8*$D$4</f>
        <v>442.1983606557376</v>
      </c>
      <c r="P8" s="9">
        <f>H8/$D$4</f>
        <v>4778.512087912088</v>
      </c>
      <c r="Q8" s="50">
        <f>P8/J8</f>
        <v>1.5928373626373626</v>
      </c>
      <c r="R8" s="61">
        <v>0</v>
      </c>
      <c r="S8" s="61">
        <v>0</v>
      </c>
      <c r="T8" s="61">
        <v>0</v>
      </c>
      <c r="U8" s="36" t="s">
        <v>143</v>
      </c>
      <c r="V8" s="58">
        <v>59</v>
      </c>
    </row>
    <row r="9" spans="1:22" ht="13.5">
      <c r="A9" s="25"/>
      <c r="B9" s="10">
        <v>2</v>
      </c>
      <c r="C9" s="8" t="s">
        <v>95</v>
      </c>
      <c r="D9" s="22" t="s">
        <v>104</v>
      </c>
      <c r="E9" s="9">
        <v>332.8</v>
      </c>
      <c r="F9" s="7">
        <v>30</v>
      </c>
      <c r="G9" s="10">
        <f>RANK(H9,H$8:H$116)</f>
        <v>2</v>
      </c>
      <c r="H9" s="9">
        <v>1203.9</v>
      </c>
      <c r="I9" s="7">
        <v>91</v>
      </c>
      <c r="J9" s="7">
        <v>4200</v>
      </c>
      <c r="K9" s="62">
        <f>H9/J9</f>
        <v>0.28664285714285714</v>
      </c>
      <c r="L9" s="11">
        <f>IF((E9=0),0,E9/F9)</f>
        <v>11.093333333333334</v>
      </c>
      <c r="M9" s="11">
        <f>IF((H9=0),0,H9/I9)</f>
        <v>13.22967032967033</v>
      </c>
      <c r="N9" s="9">
        <f>E9-J9/365*$B$5</f>
        <v>-12.405479452054749</v>
      </c>
      <c r="O9" s="9">
        <f>H9-J9*$D$4</f>
        <v>159.6377049180328</v>
      </c>
      <c r="P9" s="9">
        <f>H9/$D$4</f>
        <v>4842.059340659341</v>
      </c>
      <c r="Q9" s="50">
        <f>P9/J9</f>
        <v>1.1528712715855574</v>
      </c>
      <c r="R9" s="61">
        <v>0</v>
      </c>
      <c r="S9" s="61">
        <v>0</v>
      </c>
      <c r="T9" s="61">
        <v>0</v>
      </c>
      <c r="U9" s="36" t="s">
        <v>140</v>
      </c>
      <c r="V9" s="58">
        <v>59</v>
      </c>
    </row>
    <row r="10" spans="1:22" ht="13.5">
      <c r="A10" s="25"/>
      <c r="B10" s="10">
        <v>3</v>
      </c>
      <c r="C10" s="8" t="s">
        <v>127</v>
      </c>
      <c r="D10" s="22" t="s">
        <v>6</v>
      </c>
      <c r="E10" s="9">
        <v>323</v>
      </c>
      <c r="F10" s="7">
        <v>30</v>
      </c>
      <c r="G10" s="10">
        <f>RANK(H10,H$8:H$116)</f>
        <v>1</v>
      </c>
      <c r="H10" s="9">
        <v>1223.5</v>
      </c>
      <c r="I10" s="7">
        <v>90</v>
      </c>
      <c r="J10" s="7">
        <v>3600</v>
      </c>
      <c r="K10" s="62">
        <f>H10/J10</f>
        <v>0.3398611111111111</v>
      </c>
      <c r="L10" s="11">
        <f>IF((E10=0),0,E10/F10)</f>
        <v>10.766666666666667</v>
      </c>
      <c r="M10" s="11">
        <f>IF((H10=0),0,H10/I10)</f>
        <v>13.594444444444445</v>
      </c>
      <c r="N10" s="9">
        <f>E10-J10/365*$B$5</f>
        <v>27.109589041095887</v>
      </c>
      <c r="O10" s="9">
        <f>H10-J10*$D$4</f>
        <v>328.4180327868853</v>
      </c>
      <c r="P10" s="9">
        <f>H10/$D$4</f>
        <v>4920.89010989011</v>
      </c>
      <c r="Q10" s="50">
        <f>P10/J10</f>
        <v>1.3669139194139193</v>
      </c>
      <c r="R10" s="61">
        <v>39</v>
      </c>
      <c r="S10" s="61">
        <v>199</v>
      </c>
      <c r="T10" s="61">
        <v>540</v>
      </c>
      <c r="U10" s="36" t="s">
        <v>139</v>
      </c>
      <c r="V10" s="58">
        <v>42</v>
      </c>
    </row>
    <row r="11" spans="1:22" ht="13.5">
      <c r="A11" s="25"/>
      <c r="B11" s="10">
        <v>4</v>
      </c>
      <c r="C11" s="8" t="s">
        <v>73</v>
      </c>
      <c r="D11" s="22" t="s">
        <v>6</v>
      </c>
      <c r="E11" s="9">
        <v>315</v>
      </c>
      <c r="F11" s="7">
        <v>28</v>
      </c>
      <c r="G11" s="10">
        <f>RANK(H11,H$8:H$116)</f>
        <v>4</v>
      </c>
      <c r="H11" s="9">
        <v>1010</v>
      </c>
      <c r="I11" s="7">
        <v>82</v>
      </c>
      <c r="J11" s="7">
        <v>3000</v>
      </c>
      <c r="K11" s="62">
        <f>H11/J11</f>
        <v>0.33666666666666667</v>
      </c>
      <c r="L11" s="11">
        <f>IF((E11=0),0,E11/F11)</f>
        <v>11.25</v>
      </c>
      <c r="M11" s="11">
        <f>IF((H11=0),0,H11/I11)</f>
        <v>12.317073170731707</v>
      </c>
      <c r="N11" s="9">
        <f>E11-J11/365*$B$5</f>
        <v>68.42465753424653</v>
      </c>
      <c r="O11" s="9">
        <f>H11-J11*$D$4</f>
        <v>264.0983606557377</v>
      </c>
      <c r="P11" s="9">
        <f>H11/$D$4</f>
        <v>4062.197802197802</v>
      </c>
      <c r="Q11" s="50">
        <f>P11/J11</f>
        <v>1.354065934065934</v>
      </c>
      <c r="R11" s="61">
        <v>0</v>
      </c>
      <c r="S11" s="61">
        <v>0</v>
      </c>
      <c r="T11" s="61">
        <v>0</v>
      </c>
      <c r="U11" s="36" t="s">
        <v>147</v>
      </c>
      <c r="V11" s="58">
        <v>48</v>
      </c>
    </row>
    <row r="12" spans="1:22" ht="13.5">
      <c r="A12" s="25"/>
      <c r="B12" s="10">
        <v>5</v>
      </c>
      <c r="C12" s="8" t="s">
        <v>77</v>
      </c>
      <c r="D12" s="22" t="s">
        <v>50</v>
      </c>
      <c r="E12" s="9">
        <v>288</v>
      </c>
      <c r="F12" s="7">
        <v>29</v>
      </c>
      <c r="G12" s="10">
        <f>RANK(H12,H$8:H$116)</f>
        <v>8</v>
      </c>
      <c r="H12" s="9">
        <v>662</v>
      </c>
      <c r="I12" s="7">
        <v>74</v>
      </c>
      <c r="J12" s="7">
        <v>1800</v>
      </c>
      <c r="K12" s="62">
        <f>H12/J12</f>
        <v>0.36777777777777776</v>
      </c>
      <c r="L12" s="11">
        <f>IF((E12=0),0,E12/F12)</f>
        <v>9.931034482758621</v>
      </c>
      <c r="M12" s="11">
        <f>IF((H12=0),0,H12/I12)</f>
        <v>8.945945945945946</v>
      </c>
      <c r="N12" s="9">
        <f>E12-J12/365*$B$5</f>
        <v>140.05479452054794</v>
      </c>
      <c r="O12" s="9">
        <f>H12-J12*$D$4</f>
        <v>214.45901639344265</v>
      </c>
      <c r="P12" s="9">
        <f>H12/$D$4</f>
        <v>2662.5494505494507</v>
      </c>
      <c r="Q12" s="50">
        <f>P12/J12</f>
        <v>1.4791941391941392</v>
      </c>
      <c r="R12" s="61">
        <v>0</v>
      </c>
      <c r="S12" s="61">
        <v>0</v>
      </c>
      <c r="T12" s="61">
        <v>0</v>
      </c>
      <c r="U12" s="36" t="s">
        <v>108</v>
      </c>
      <c r="V12" s="58">
        <v>51</v>
      </c>
    </row>
    <row r="13" spans="1:22" ht="13.5">
      <c r="A13" s="25"/>
      <c r="B13" s="10">
        <v>6</v>
      </c>
      <c r="C13" s="8" t="s">
        <v>18</v>
      </c>
      <c r="D13" s="22" t="s">
        <v>12</v>
      </c>
      <c r="E13" s="9">
        <v>245</v>
      </c>
      <c r="F13" s="7">
        <v>23</v>
      </c>
      <c r="G13" s="10">
        <f>RANK(H13,H$8:H$116)</f>
        <v>7</v>
      </c>
      <c r="H13" s="9">
        <v>768.9</v>
      </c>
      <c r="I13" s="7">
        <v>74</v>
      </c>
      <c r="J13" s="7">
        <v>3600</v>
      </c>
      <c r="K13" s="62">
        <f>H13/J13</f>
        <v>0.21358333333333332</v>
      </c>
      <c r="L13" s="11">
        <f>IF((E13=0),0,E13/F13)</f>
        <v>10.652173913043478</v>
      </c>
      <c r="M13" s="11">
        <f>IF((H13=0),0,H13/I13)</f>
        <v>10.39054054054054</v>
      </c>
      <c r="N13" s="9">
        <f>E13-J13/365*$B$5</f>
        <v>-50.89041095890411</v>
      </c>
      <c r="O13" s="9">
        <f>H13-J13*$D$4</f>
        <v>-126.18196721311472</v>
      </c>
      <c r="P13" s="9">
        <f>H13/$D$4</f>
        <v>3092.498901098901</v>
      </c>
      <c r="Q13" s="50">
        <f>P13/J13</f>
        <v>0.8590274725274726</v>
      </c>
      <c r="R13" s="61">
        <v>0</v>
      </c>
      <c r="S13" s="61">
        <v>0</v>
      </c>
      <c r="T13" s="61">
        <v>0</v>
      </c>
      <c r="U13" s="36" t="s">
        <v>53</v>
      </c>
      <c r="V13" s="58">
        <v>53</v>
      </c>
    </row>
    <row r="14" spans="1:22" ht="13.5">
      <c r="A14" s="25"/>
      <c r="B14" s="10">
        <v>7</v>
      </c>
      <c r="C14" s="8" t="s">
        <v>138</v>
      </c>
      <c r="D14" s="22" t="s">
        <v>6</v>
      </c>
      <c r="E14" s="9">
        <v>237</v>
      </c>
      <c r="F14" s="7">
        <v>22</v>
      </c>
      <c r="G14" s="10">
        <f>RANK(H14,H$8:H$116)</f>
        <v>6</v>
      </c>
      <c r="H14" s="9">
        <v>793</v>
      </c>
      <c r="I14" s="7">
        <v>70</v>
      </c>
      <c r="J14" s="7">
        <v>2400</v>
      </c>
      <c r="K14" s="62">
        <f>H14/J14</f>
        <v>0.3304166666666667</v>
      </c>
      <c r="L14" s="11">
        <f>IF((E14=0),0,E14/F14)</f>
        <v>10.772727272727273</v>
      </c>
      <c r="M14" s="11">
        <f>IF((H14=0),0,H14/I14)</f>
        <v>11.32857142857143</v>
      </c>
      <c r="N14" s="9">
        <f>E14-J14/365*$B$5</f>
        <v>39.73972602739727</v>
      </c>
      <c r="O14" s="9">
        <f>H14-J14*$D$4</f>
        <v>196.27868852459017</v>
      </c>
      <c r="P14" s="9">
        <f>H14/$D$4</f>
        <v>3189.4285714285716</v>
      </c>
      <c r="Q14" s="50">
        <f>P14/J14</f>
        <v>1.3289285714285715</v>
      </c>
      <c r="R14" s="61">
        <v>38</v>
      </c>
      <c r="S14" s="61">
        <v>121</v>
      </c>
      <c r="T14" s="61">
        <v>500</v>
      </c>
      <c r="U14" s="36" t="s">
        <v>142</v>
      </c>
      <c r="V14" s="58">
        <v>69</v>
      </c>
    </row>
    <row r="15" spans="1:22" ht="13.5">
      <c r="A15" s="25"/>
      <c r="B15" s="10">
        <v>8</v>
      </c>
      <c r="C15" s="8" t="s">
        <v>120</v>
      </c>
      <c r="D15" s="22" t="s">
        <v>6</v>
      </c>
      <c r="E15" s="9">
        <v>236.5</v>
      </c>
      <c r="F15" s="7">
        <v>30</v>
      </c>
      <c r="G15" s="10">
        <f>RANK(H15,H$8:H$116)</f>
        <v>11</v>
      </c>
      <c r="H15" s="9">
        <v>529.6</v>
      </c>
      <c r="I15" s="7">
        <v>58</v>
      </c>
      <c r="J15" s="7">
        <v>1500</v>
      </c>
      <c r="K15" s="62">
        <f>H15/J15</f>
        <v>0.3530666666666667</v>
      </c>
      <c r="L15" s="11">
        <f>IF((E15=0),0,E15/F15)</f>
        <v>7.883333333333334</v>
      </c>
      <c r="M15" s="11">
        <f>IF((H15=0),0,H15/I15)</f>
        <v>9.13103448275862</v>
      </c>
      <c r="N15" s="9">
        <f>E15-J15/365*$B$5</f>
        <v>113.21232876712327</v>
      </c>
      <c r="O15" s="9">
        <f>H15-J15*$D$4</f>
        <v>156.64918032786886</v>
      </c>
      <c r="P15" s="9">
        <f>H15/$D$4</f>
        <v>2130.0395604395603</v>
      </c>
      <c r="Q15" s="50">
        <f>P15/J15</f>
        <v>1.4200263736263736</v>
      </c>
      <c r="R15" s="61">
        <v>25</v>
      </c>
      <c r="S15" s="61">
        <v>60</v>
      </c>
      <c r="T15" s="61">
        <v>0</v>
      </c>
      <c r="U15" s="36" t="s">
        <v>149</v>
      </c>
      <c r="V15" s="58">
        <v>54</v>
      </c>
    </row>
    <row r="16" spans="1:22" ht="13.5">
      <c r="A16" s="25"/>
      <c r="B16" s="10">
        <v>9</v>
      </c>
      <c r="C16" s="8" t="s">
        <v>92</v>
      </c>
      <c r="D16" s="22" t="s">
        <v>91</v>
      </c>
      <c r="E16" s="9">
        <v>235</v>
      </c>
      <c r="F16" s="7">
        <v>15</v>
      </c>
      <c r="G16" s="10">
        <f>RANK(H16,H$8:H$116)</f>
        <v>5</v>
      </c>
      <c r="H16" s="9">
        <v>801</v>
      </c>
      <c r="I16" s="7">
        <v>49</v>
      </c>
      <c r="J16" s="7">
        <v>3200</v>
      </c>
      <c r="K16" s="62">
        <f>H16/J16</f>
        <v>0.2503125</v>
      </c>
      <c r="L16" s="11">
        <f>IF((E16=0),0,E16/F16)</f>
        <v>15.666666666666666</v>
      </c>
      <c r="M16" s="11">
        <f>IF((H16=0),0,H16/I16)</f>
        <v>16.346938775510203</v>
      </c>
      <c r="N16" s="9">
        <f>E16-J16/365*$B$5</f>
        <v>-28.013698630136957</v>
      </c>
      <c r="O16" s="9">
        <f>H16-J16*$D$4</f>
        <v>5.371584699453592</v>
      </c>
      <c r="P16" s="9">
        <f>H16/$D$4</f>
        <v>3221.6043956043954</v>
      </c>
      <c r="Q16" s="50">
        <f>P16/J16</f>
        <v>1.0067513736263736</v>
      </c>
      <c r="R16" s="61">
        <v>0</v>
      </c>
      <c r="S16" s="61">
        <v>0</v>
      </c>
      <c r="T16" s="61">
        <v>0</v>
      </c>
      <c r="U16" s="36" t="s">
        <v>141</v>
      </c>
      <c r="V16" s="58">
        <v>55</v>
      </c>
    </row>
    <row r="17" spans="1:22" ht="13.5">
      <c r="A17" s="25"/>
      <c r="B17" s="10">
        <v>10</v>
      </c>
      <c r="C17" s="8" t="s">
        <v>96</v>
      </c>
      <c r="D17" s="22" t="s">
        <v>110</v>
      </c>
      <c r="E17" s="9">
        <v>195.5</v>
      </c>
      <c r="F17" s="7">
        <v>26</v>
      </c>
      <c r="G17" s="10">
        <f>RANK(H17,H$8:H$116)</f>
        <v>9</v>
      </c>
      <c r="H17" s="9">
        <v>619.8</v>
      </c>
      <c r="I17" s="7">
        <v>78</v>
      </c>
      <c r="J17" s="7">
        <v>2160</v>
      </c>
      <c r="K17" s="62">
        <f>H17/J17</f>
        <v>0.28694444444444445</v>
      </c>
      <c r="L17" s="11">
        <f>IF((E17=0),0,E17/F17)</f>
        <v>7.519230769230769</v>
      </c>
      <c r="M17" s="11">
        <f>IF((H17=0),0,H17/I17)</f>
        <v>7.9461538461538455</v>
      </c>
      <c r="N17" s="9">
        <f>E17-J17/365*$B$5</f>
        <v>17.96575342465755</v>
      </c>
      <c r="O17" s="9">
        <f>H17-J17*$D$4</f>
        <v>82.75081967213112</v>
      </c>
      <c r="P17" s="9">
        <f>H17/$D$4</f>
        <v>2492.821978021978</v>
      </c>
      <c r="Q17" s="50">
        <f>P17/J17</f>
        <v>1.1540842490842491</v>
      </c>
      <c r="R17" s="61">
        <v>23</v>
      </c>
      <c r="S17" s="61">
        <v>63</v>
      </c>
      <c r="T17" s="61">
        <v>200</v>
      </c>
      <c r="U17" s="36" t="s">
        <v>146</v>
      </c>
      <c r="V17" s="58">
        <v>60</v>
      </c>
    </row>
    <row r="18" spans="1:22" ht="13.5">
      <c r="A18" s="25"/>
      <c r="B18" s="10">
        <v>11</v>
      </c>
      <c r="C18" s="8" t="s">
        <v>8</v>
      </c>
      <c r="D18" s="22" t="s">
        <v>72</v>
      </c>
      <c r="E18" s="9">
        <v>177</v>
      </c>
      <c r="F18" s="7">
        <v>24</v>
      </c>
      <c r="G18" s="10">
        <f>RANK(H18,H$8:H$116)</f>
        <v>10</v>
      </c>
      <c r="H18" s="9">
        <v>567</v>
      </c>
      <c r="I18" s="7">
        <v>69</v>
      </c>
      <c r="J18" s="7">
        <v>1500</v>
      </c>
      <c r="K18" s="62">
        <f>H18/J18</f>
        <v>0.378</v>
      </c>
      <c r="L18" s="11">
        <f>IF((E18=0),0,E18/F18)</f>
        <v>7.375</v>
      </c>
      <c r="M18" s="11">
        <f>IF((H18=0),0,H18/I18)</f>
        <v>8.217391304347826</v>
      </c>
      <c r="N18" s="9">
        <f>E18-J18/365*$B$5</f>
        <v>53.71232876712327</v>
      </c>
      <c r="O18" s="9">
        <f>H18-J18*$D$4</f>
        <v>194.04918032786884</v>
      </c>
      <c r="P18" s="9">
        <f>H18/$D$4</f>
        <v>2280.4615384615386</v>
      </c>
      <c r="Q18" s="50">
        <f>P18/J18</f>
        <v>1.5203076923076924</v>
      </c>
      <c r="R18" s="61">
        <v>0</v>
      </c>
      <c r="S18" s="61">
        <v>0</v>
      </c>
      <c r="T18" s="61">
        <v>0</v>
      </c>
      <c r="U18" s="36" t="s">
        <v>148</v>
      </c>
      <c r="V18" s="58">
        <v>80</v>
      </c>
    </row>
    <row r="19" spans="1:22" ht="13.5">
      <c r="A19" s="25" t="s">
        <v>32</v>
      </c>
      <c r="B19" s="10">
        <v>12</v>
      </c>
      <c r="C19" s="8" t="s">
        <v>111</v>
      </c>
      <c r="D19" s="22" t="s">
        <v>5</v>
      </c>
      <c r="E19" s="9">
        <v>139</v>
      </c>
      <c r="F19" s="7">
        <v>23</v>
      </c>
      <c r="G19" s="10">
        <f>RANK(H19,H$8:H$116)</f>
        <v>13</v>
      </c>
      <c r="H19" s="9">
        <v>435</v>
      </c>
      <c r="I19" s="7">
        <v>70</v>
      </c>
      <c r="J19" s="7">
        <v>1500</v>
      </c>
      <c r="K19" s="62">
        <f>H19/J19</f>
        <v>0.29</v>
      </c>
      <c r="L19" s="11">
        <f>IF((E19=0),0,E19/F19)</f>
        <v>6.043478260869565</v>
      </c>
      <c r="M19" s="11">
        <f>IF((H19=0),0,H19/I19)</f>
        <v>6.214285714285714</v>
      </c>
      <c r="N19" s="9">
        <f>E19-J19/365*$B$5</f>
        <v>15.712328767123267</v>
      </c>
      <c r="O19" s="9">
        <f>H19-J19*$D$4</f>
        <v>62.04918032786884</v>
      </c>
      <c r="P19" s="9">
        <f>H19/$D$4</f>
        <v>1749.5604395604396</v>
      </c>
      <c r="Q19" s="50">
        <f>P19/J19</f>
        <v>1.1663736263736264</v>
      </c>
      <c r="R19" s="61">
        <v>0</v>
      </c>
      <c r="S19" s="61">
        <v>0</v>
      </c>
      <c r="T19" s="61">
        <v>0</v>
      </c>
      <c r="U19" s="36" t="s">
        <v>156</v>
      </c>
      <c r="V19" s="58">
        <v>60</v>
      </c>
    </row>
    <row r="20" spans="1:22" ht="13.5">
      <c r="A20" s="25"/>
      <c r="B20" s="10">
        <v>13</v>
      </c>
      <c r="C20" s="8" t="s">
        <v>86</v>
      </c>
      <c r="D20" s="22" t="s">
        <v>9</v>
      </c>
      <c r="E20" s="9">
        <v>133</v>
      </c>
      <c r="F20" s="7">
        <v>27</v>
      </c>
      <c r="G20" s="10">
        <f>RANK(H20,H$8:H$116)</f>
        <v>12</v>
      </c>
      <c r="H20" s="9">
        <v>442</v>
      </c>
      <c r="I20" s="7">
        <v>84</v>
      </c>
      <c r="J20" s="7">
        <v>2400</v>
      </c>
      <c r="K20" s="62">
        <f>H20/J20</f>
        <v>0.18416666666666667</v>
      </c>
      <c r="L20" s="11">
        <f>IF((E20=0),0,E20/F20)</f>
        <v>4.925925925925926</v>
      </c>
      <c r="M20" s="11">
        <f>IF((H20=0),0,H20/I20)</f>
        <v>5.261904761904762</v>
      </c>
      <c r="N20" s="9">
        <f>E20-J20/365*$B$5</f>
        <v>-64.26027397260273</v>
      </c>
      <c r="O20" s="9">
        <f>H20-J20*$D$4</f>
        <v>-154.72131147540983</v>
      </c>
      <c r="P20" s="9">
        <f>H20/$D$4</f>
        <v>1777.7142857142858</v>
      </c>
      <c r="Q20" s="50">
        <f>P20/J20</f>
        <v>0.7407142857142858</v>
      </c>
      <c r="R20" s="61">
        <v>74</v>
      </c>
      <c r="S20" s="61">
        <v>244</v>
      </c>
      <c r="T20" s="61">
        <v>1200</v>
      </c>
      <c r="U20" s="36" t="s">
        <v>145</v>
      </c>
      <c r="V20" s="58">
        <v>69</v>
      </c>
    </row>
    <row r="21" spans="1:22" ht="13.5">
      <c r="A21" s="25"/>
      <c r="B21" s="10">
        <v>14</v>
      </c>
      <c r="C21" s="8" t="s">
        <v>81</v>
      </c>
      <c r="D21" s="22" t="s">
        <v>102</v>
      </c>
      <c r="E21" s="9">
        <v>120</v>
      </c>
      <c r="F21" s="7">
        <v>15</v>
      </c>
      <c r="G21" s="10">
        <f>RANK(H21,H$8:H$116)</f>
        <v>15</v>
      </c>
      <c r="H21" s="9">
        <v>376</v>
      </c>
      <c r="I21" s="7">
        <v>49</v>
      </c>
      <c r="J21" s="7">
        <v>1000</v>
      </c>
      <c r="K21" s="62">
        <f>H21/J21</f>
        <v>0.376</v>
      </c>
      <c r="L21" s="11">
        <f>IF((E21=0),0,E21/F21)</f>
        <v>8</v>
      </c>
      <c r="M21" s="11">
        <f>IF((H21=0),0,H21/I21)</f>
        <v>7.673469387755102</v>
      </c>
      <c r="N21" s="9">
        <f>E21-J21/365*$B$5</f>
        <v>37.8082191780822</v>
      </c>
      <c r="O21" s="9">
        <f>H21-J21*$D$4</f>
        <v>127.36612021857923</v>
      </c>
      <c r="P21" s="9">
        <f>H21/$D$4</f>
        <v>1512.2637362637363</v>
      </c>
      <c r="Q21" s="50">
        <f>P21/J21</f>
        <v>1.5122637362637363</v>
      </c>
      <c r="R21" s="61">
        <v>0</v>
      </c>
      <c r="S21" s="61">
        <v>0</v>
      </c>
      <c r="T21" s="61">
        <v>0</v>
      </c>
      <c r="U21" s="36" t="s">
        <v>165</v>
      </c>
      <c r="V21" s="58">
        <v>59</v>
      </c>
    </row>
    <row r="22" spans="1:22" ht="13.5">
      <c r="A22" s="25"/>
      <c r="B22" s="10">
        <v>15</v>
      </c>
      <c r="C22" s="8" t="s">
        <v>119</v>
      </c>
      <c r="D22" s="22" t="s">
        <v>101</v>
      </c>
      <c r="E22" s="9">
        <v>108.1</v>
      </c>
      <c r="F22" s="7">
        <v>23</v>
      </c>
      <c r="G22" s="10">
        <f>RANK(H22,H$8:H$116)</f>
        <v>20</v>
      </c>
      <c r="H22" s="9">
        <v>308.79999999999995</v>
      </c>
      <c r="I22" s="7">
        <v>68</v>
      </c>
      <c r="J22" s="7">
        <v>1200</v>
      </c>
      <c r="K22" s="62">
        <f>H22/J22</f>
        <v>0.2573333333333333</v>
      </c>
      <c r="L22" s="11">
        <f>IF((E22=0),0,E22/F22)</f>
        <v>4.7</v>
      </c>
      <c r="M22" s="11">
        <f>IF((H22=0),0,H22/I22)</f>
        <v>4.541176470588234</v>
      </c>
      <c r="N22" s="9">
        <f>E22-J22/365*$B$5</f>
        <v>9.469863013698628</v>
      </c>
      <c r="O22" s="9">
        <f>H22-J22*$D$4</f>
        <v>10.439344262295037</v>
      </c>
      <c r="P22" s="9">
        <f>H22/$D$4</f>
        <v>1241.986813186813</v>
      </c>
      <c r="Q22" s="50">
        <f>P22/J22</f>
        <v>1.0349890109890107</v>
      </c>
      <c r="R22" s="61">
        <v>17</v>
      </c>
      <c r="S22" s="61">
        <v>50</v>
      </c>
      <c r="T22" s="61">
        <v>180</v>
      </c>
      <c r="U22" s="36" t="s">
        <v>154</v>
      </c>
      <c r="V22" s="58">
        <v>59</v>
      </c>
    </row>
    <row r="23" spans="1:22" ht="13.5">
      <c r="A23" s="25"/>
      <c r="B23" s="10">
        <v>16</v>
      </c>
      <c r="C23" s="8" t="s">
        <v>100</v>
      </c>
      <c r="D23" s="22" t="s">
        <v>98</v>
      </c>
      <c r="E23" s="9">
        <v>107.5</v>
      </c>
      <c r="F23" s="7">
        <v>15</v>
      </c>
      <c r="G23" s="10">
        <f>RANK(H23,H$8:H$116)</f>
        <v>23</v>
      </c>
      <c r="H23" s="9">
        <v>270.2</v>
      </c>
      <c r="I23" s="7">
        <v>39</v>
      </c>
      <c r="J23" s="7">
        <v>1200</v>
      </c>
      <c r="K23" s="62">
        <f>H23/J23</f>
        <v>0.22516666666666665</v>
      </c>
      <c r="L23" s="11">
        <f>IF((E23=0),0,E23/F23)</f>
        <v>7.166666666666667</v>
      </c>
      <c r="M23" s="11">
        <f>IF((H23=0),0,H23/I23)</f>
        <v>6.928205128205128</v>
      </c>
      <c r="N23" s="9">
        <f>E23-J23/365*$B$5</f>
        <v>8.869863013698634</v>
      </c>
      <c r="O23" s="9">
        <f>H23-J23*$D$4</f>
        <v>-28.16065573770493</v>
      </c>
      <c r="P23" s="9">
        <f>H23/$D$4</f>
        <v>1086.7384615384615</v>
      </c>
      <c r="Q23" s="50">
        <f>P23/J23</f>
        <v>0.9056153846153846</v>
      </c>
      <c r="R23" s="61">
        <v>0</v>
      </c>
      <c r="S23" s="61">
        <v>0</v>
      </c>
      <c r="T23" s="61">
        <v>0</v>
      </c>
      <c r="U23" s="36" t="s">
        <v>170</v>
      </c>
      <c r="V23" s="58">
        <v>58</v>
      </c>
    </row>
    <row r="24" spans="1:22" ht="13.5">
      <c r="A24" s="25"/>
      <c r="B24" s="10">
        <v>17</v>
      </c>
      <c r="C24" s="8" t="s">
        <v>131</v>
      </c>
      <c r="D24" s="22" t="s">
        <v>196</v>
      </c>
      <c r="E24" s="9">
        <v>105</v>
      </c>
      <c r="F24" s="7">
        <v>8</v>
      </c>
      <c r="G24" s="10">
        <f>RANK(H24,H$8:H$116)</f>
        <v>29</v>
      </c>
      <c r="H24" s="9">
        <v>223</v>
      </c>
      <c r="I24" s="7">
        <v>18</v>
      </c>
      <c r="J24" s="7">
        <v>1000</v>
      </c>
      <c r="K24" s="62">
        <f>H24/J24</f>
        <v>0.223</v>
      </c>
      <c r="L24" s="11">
        <f>IF((E24=0),0,E24/F24)</f>
        <v>13.125</v>
      </c>
      <c r="M24" s="11">
        <f>IF((H24=0),0,H24/I24)</f>
        <v>12.38888888888889</v>
      </c>
      <c r="N24" s="9">
        <f>E24-J24/365*$B$5</f>
        <v>22.808219178082197</v>
      </c>
      <c r="O24" s="9">
        <f>H24-J24*$D$4</f>
        <v>-25.633879781420774</v>
      </c>
      <c r="P24" s="9">
        <f>H24/$D$4</f>
        <v>896.9010989010989</v>
      </c>
      <c r="Q24" s="50">
        <f>P24/J24</f>
        <v>0.8969010989010988</v>
      </c>
      <c r="R24" s="61">
        <v>0</v>
      </c>
      <c r="S24" s="61">
        <v>0</v>
      </c>
      <c r="T24" s="61">
        <v>0</v>
      </c>
      <c r="U24" s="36" t="s">
        <v>151</v>
      </c>
      <c r="V24" s="58">
        <v>61</v>
      </c>
    </row>
    <row r="25" spans="1:22" ht="13.5">
      <c r="A25" s="25"/>
      <c r="B25" s="10">
        <v>18</v>
      </c>
      <c r="C25" s="8" t="s">
        <v>22</v>
      </c>
      <c r="D25" s="22" t="s">
        <v>6</v>
      </c>
      <c r="E25" s="9">
        <v>104.9</v>
      </c>
      <c r="F25" s="7">
        <v>9</v>
      </c>
      <c r="G25" s="10">
        <f>RANK(H25,H$8:H$116)</f>
        <v>24</v>
      </c>
      <c r="H25" s="9">
        <v>268.3</v>
      </c>
      <c r="I25" s="7">
        <v>27</v>
      </c>
      <c r="J25" s="7">
        <v>2000</v>
      </c>
      <c r="K25" s="62">
        <f>H25/J25</f>
        <v>0.13415000000000002</v>
      </c>
      <c r="L25" s="11">
        <f>IF((E25=0),0,E25/F25)</f>
        <v>11.655555555555557</v>
      </c>
      <c r="M25" s="11">
        <f>IF((H25=0),0,H25/I25)</f>
        <v>9.937037037037037</v>
      </c>
      <c r="N25" s="9">
        <f>E25-J25/365*$B$5</f>
        <v>-59.4835616438356</v>
      </c>
      <c r="O25" s="9">
        <f>H25-J25*$D$4</f>
        <v>-228.96775956284154</v>
      </c>
      <c r="P25" s="9">
        <f>H25/$D$4</f>
        <v>1079.0967032967033</v>
      </c>
      <c r="Q25" s="50">
        <f>P25/J25</f>
        <v>0.5395483516483516</v>
      </c>
      <c r="R25" s="61">
        <v>0</v>
      </c>
      <c r="S25" s="61">
        <v>0</v>
      </c>
      <c r="T25" s="61">
        <v>0</v>
      </c>
      <c r="U25" s="36" t="s">
        <v>176</v>
      </c>
      <c r="V25" s="58">
        <v>52</v>
      </c>
    </row>
    <row r="26" spans="1:22" ht="13.5">
      <c r="A26" s="25"/>
      <c r="B26" s="10">
        <v>19</v>
      </c>
      <c r="C26" s="8" t="s">
        <v>80</v>
      </c>
      <c r="D26" s="22" t="s">
        <v>6</v>
      </c>
      <c r="E26" s="9">
        <v>104</v>
      </c>
      <c r="F26" s="7">
        <v>9</v>
      </c>
      <c r="G26" s="10">
        <f>RANK(H26,H$8:H$116)</f>
        <v>18</v>
      </c>
      <c r="H26" s="9">
        <v>330</v>
      </c>
      <c r="I26" s="7">
        <v>28</v>
      </c>
      <c r="J26" s="7">
        <v>1200</v>
      </c>
      <c r="K26" s="62">
        <f>H26/J26</f>
        <v>0.275</v>
      </c>
      <c r="L26" s="11">
        <f>IF((E26=0),0,E26/F26)</f>
        <v>11.555555555555555</v>
      </c>
      <c r="M26" s="11">
        <f>IF((H26=0),0,H26/I26)</f>
        <v>11.785714285714286</v>
      </c>
      <c r="N26" s="9">
        <f>E26-J26/365*$B$5</f>
        <v>5.369863013698634</v>
      </c>
      <c r="O26" s="9">
        <f>H26-J26*$D$4</f>
        <v>31.639344262295083</v>
      </c>
      <c r="P26" s="9">
        <f>H26/$D$4</f>
        <v>1327.2527472527472</v>
      </c>
      <c r="Q26" s="50">
        <f>P26/J26</f>
        <v>1.1060439560439561</v>
      </c>
      <c r="R26" s="61">
        <v>10</v>
      </c>
      <c r="S26" s="61">
        <v>32</v>
      </c>
      <c r="T26" s="61">
        <v>100</v>
      </c>
      <c r="U26" s="36" t="s">
        <v>164</v>
      </c>
      <c r="V26" s="58">
        <v>58</v>
      </c>
    </row>
    <row r="27" spans="1:22" ht="13.5">
      <c r="A27" s="25"/>
      <c r="B27" s="10">
        <v>20</v>
      </c>
      <c r="C27" s="8" t="s">
        <v>116</v>
      </c>
      <c r="D27" s="22" t="s">
        <v>117</v>
      </c>
      <c r="E27" s="9">
        <v>100.2</v>
      </c>
      <c r="F27" s="7">
        <v>11</v>
      </c>
      <c r="G27" s="10">
        <f>RANK(H27,H$8:H$116)</f>
        <v>21</v>
      </c>
      <c r="H27" s="9">
        <v>301.3</v>
      </c>
      <c r="I27" s="7">
        <v>31</v>
      </c>
      <c r="J27" s="7">
        <v>1200</v>
      </c>
      <c r="K27" s="62">
        <f>H27/J27</f>
        <v>0.2510833333333333</v>
      </c>
      <c r="L27" s="11">
        <f>IF((E27=0),0,E27/F27)</f>
        <v>9.10909090909091</v>
      </c>
      <c r="M27" s="11">
        <f>IF((H27=0),0,H27/I27)</f>
        <v>9.719354838709679</v>
      </c>
      <c r="N27" s="9">
        <f>E27-J27/365*$B$5</f>
        <v>1.5698630136986367</v>
      </c>
      <c r="O27" s="9">
        <f>H27-J27*$D$4</f>
        <v>2.9393442622950943</v>
      </c>
      <c r="P27" s="9">
        <f>H27/$D$4</f>
        <v>1211.821978021978</v>
      </c>
      <c r="Q27" s="50">
        <f>P27/J27</f>
        <v>1.0098516483516484</v>
      </c>
      <c r="R27" s="61">
        <v>0</v>
      </c>
      <c r="S27" s="61">
        <v>0</v>
      </c>
      <c r="T27" s="61">
        <v>0</v>
      </c>
      <c r="U27" s="36" t="s">
        <v>159</v>
      </c>
      <c r="V27" s="58">
        <v>46</v>
      </c>
    </row>
    <row r="28" spans="1:22" ht="13.5">
      <c r="A28" s="25"/>
      <c r="B28" s="10">
        <v>21</v>
      </c>
      <c r="C28" s="8" t="s">
        <v>93</v>
      </c>
      <c r="D28" s="22" t="s">
        <v>6</v>
      </c>
      <c r="E28" s="9">
        <v>96</v>
      </c>
      <c r="F28" s="7">
        <v>11</v>
      </c>
      <c r="G28" s="10">
        <f>RANK(H28,H$8:H$116)</f>
        <v>17</v>
      </c>
      <c r="H28" s="9">
        <v>345</v>
      </c>
      <c r="I28" s="7">
        <v>31</v>
      </c>
      <c r="J28" s="7">
        <v>1440</v>
      </c>
      <c r="K28" s="62">
        <f>H28/J28</f>
        <v>0.23958333333333334</v>
      </c>
      <c r="L28" s="11">
        <f>IF((E28=0),0,E28/F28)</f>
        <v>8.727272727272727</v>
      </c>
      <c r="M28" s="11">
        <f>IF((H28=0),0,H28/I28)</f>
        <v>11.129032258064516</v>
      </c>
      <c r="N28" s="9">
        <f>E28-J28/365*$B$5</f>
        <v>-22.356164383561634</v>
      </c>
      <c r="O28" s="9">
        <f>H28-J28*$D$4</f>
        <v>-13.032786885245912</v>
      </c>
      <c r="P28" s="9">
        <f>H28/$D$4</f>
        <v>1387.5824175824175</v>
      </c>
      <c r="Q28" s="50">
        <f>P28/J28</f>
        <v>0.963598901098901</v>
      </c>
      <c r="R28" s="61">
        <v>0</v>
      </c>
      <c r="S28" s="61">
        <v>0</v>
      </c>
      <c r="T28" s="61">
        <v>0</v>
      </c>
      <c r="U28" s="36" t="s">
        <v>152</v>
      </c>
      <c r="V28" s="58">
        <v>46</v>
      </c>
    </row>
    <row r="29" spans="1:22" ht="13.5">
      <c r="A29" s="25"/>
      <c r="B29" s="10">
        <v>22</v>
      </c>
      <c r="C29" s="8" t="s">
        <v>31</v>
      </c>
      <c r="D29" s="22" t="s">
        <v>6</v>
      </c>
      <c r="E29" s="9">
        <v>94.2</v>
      </c>
      <c r="F29" s="7">
        <v>16</v>
      </c>
      <c r="G29" s="10">
        <f>RANK(H29,H$8:H$116)</f>
        <v>19</v>
      </c>
      <c r="H29" s="9">
        <v>315.4</v>
      </c>
      <c r="I29" s="7">
        <v>54</v>
      </c>
      <c r="J29" s="7">
        <v>1000</v>
      </c>
      <c r="K29" s="62">
        <f>H29/J29</f>
        <v>0.31539999999999996</v>
      </c>
      <c r="L29" s="11">
        <f>IF((E29=0),0,E29/F29)</f>
        <v>5.8875</v>
      </c>
      <c r="M29" s="11">
        <f>IF((H29=0),0,H29/I29)</f>
        <v>5.84074074074074</v>
      </c>
      <c r="N29" s="9">
        <f>E29-J29/365*$B$5</f>
        <v>12.0082191780822</v>
      </c>
      <c r="O29" s="9">
        <f>H29-J29*$D$4</f>
        <v>66.7661202185792</v>
      </c>
      <c r="P29" s="9">
        <f>H29/$D$4</f>
        <v>1268.5318681318681</v>
      </c>
      <c r="Q29" s="50">
        <f>P29/J29</f>
        <v>1.268531868131868</v>
      </c>
      <c r="R29" s="61">
        <v>30</v>
      </c>
      <c r="S29" s="61">
        <v>86</v>
      </c>
      <c r="T29" s="61">
        <v>200</v>
      </c>
      <c r="U29" s="36" t="s">
        <v>166</v>
      </c>
      <c r="V29" s="58">
        <v>67</v>
      </c>
    </row>
    <row r="30" spans="1:22" ht="13.5">
      <c r="A30" s="25"/>
      <c r="B30" s="10">
        <v>23</v>
      </c>
      <c r="C30" s="8" t="s">
        <v>115</v>
      </c>
      <c r="D30" s="22" t="s">
        <v>6</v>
      </c>
      <c r="E30" s="9">
        <v>85.4</v>
      </c>
      <c r="F30" s="7">
        <v>21</v>
      </c>
      <c r="G30" s="10">
        <f>RANK(H30,H$8:H$116)</f>
        <v>25</v>
      </c>
      <c r="H30" s="9">
        <v>254.5</v>
      </c>
      <c r="I30" s="7">
        <v>61</v>
      </c>
      <c r="J30" s="7">
        <v>1000</v>
      </c>
      <c r="K30" s="62">
        <f>H30/J30</f>
        <v>0.2545</v>
      </c>
      <c r="L30" s="11">
        <f>IF((E30=0),0,E30/F30)</f>
        <v>4.066666666666667</v>
      </c>
      <c r="M30" s="11">
        <f>IF((H30=0),0,H30/I30)</f>
        <v>4.172131147540983</v>
      </c>
      <c r="N30" s="9">
        <f>E30-J30/365*$B$5</f>
        <v>3.208219178082203</v>
      </c>
      <c r="O30" s="9">
        <f>H30-J30*$D$4</f>
        <v>5.866120218579226</v>
      </c>
      <c r="P30" s="9">
        <f>H30/$D$4</f>
        <v>1023.5934065934066</v>
      </c>
      <c r="Q30" s="50">
        <f>P30/J30</f>
        <v>1.0235934065934067</v>
      </c>
      <c r="R30" s="61">
        <v>0</v>
      </c>
      <c r="S30" s="61">
        <v>0</v>
      </c>
      <c r="T30" s="61">
        <v>0</v>
      </c>
      <c r="U30" s="36" t="s">
        <v>167</v>
      </c>
      <c r="V30" s="58">
        <v>60</v>
      </c>
    </row>
    <row r="31" spans="1:22" ht="13.5">
      <c r="A31" s="25"/>
      <c r="B31" s="10">
        <v>24</v>
      </c>
      <c r="C31" s="8" t="s">
        <v>132</v>
      </c>
      <c r="D31" s="22" t="s">
        <v>117</v>
      </c>
      <c r="E31" s="9">
        <v>81</v>
      </c>
      <c r="F31" s="7">
        <v>12</v>
      </c>
      <c r="G31" s="10">
        <f>RANK(H31,H$8:H$116)</f>
        <v>14</v>
      </c>
      <c r="H31" s="9">
        <v>378.6</v>
      </c>
      <c r="I31" s="7">
        <v>41</v>
      </c>
      <c r="J31" s="7">
        <v>2700</v>
      </c>
      <c r="K31" s="62">
        <f>H31/J31</f>
        <v>0.14022222222222222</v>
      </c>
      <c r="L31" s="11">
        <f>IF((E31=0),0,E31/F31)</f>
        <v>6.75</v>
      </c>
      <c r="M31" s="11">
        <f>IF((H31=0),0,H31/I31)</f>
        <v>9.234146341463415</v>
      </c>
      <c r="N31" s="9">
        <f>E31-J31/365*$B$5</f>
        <v>-140.91780821917808</v>
      </c>
      <c r="O31" s="9">
        <f>H31-J31*$D$4</f>
        <v>-292.711475409836</v>
      </c>
      <c r="P31" s="9">
        <f>H31/$D$4</f>
        <v>1522.7208791208793</v>
      </c>
      <c r="Q31" s="50">
        <f>P31/J31</f>
        <v>0.563970695970696</v>
      </c>
      <c r="R31" s="61">
        <v>0</v>
      </c>
      <c r="S31" s="61">
        <v>0</v>
      </c>
      <c r="T31" s="61">
        <v>0</v>
      </c>
      <c r="U31" s="36" t="s">
        <v>155</v>
      </c>
      <c r="V31" s="58">
        <v>36</v>
      </c>
    </row>
    <row r="32" spans="1:22" ht="13.5">
      <c r="A32" s="25"/>
      <c r="B32" s="10">
        <v>25</v>
      </c>
      <c r="C32" s="8" t="s">
        <v>20</v>
      </c>
      <c r="D32" s="22" t="s">
        <v>6</v>
      </c>
      <c r="E32" s="9">
        <v>71.9</v>
      </c>
      <c r="F32" s="7">
        <v>4</v>
      </c>
      <c r="G32" s="10">
        <f>RANK(H32,H$8:H$116)</f>
        <v>42</v>
      </c>
      <c r="H32" s="9">
        <v>151.8</v>
      </c>
      <c r="I32" s="7">
        <v>9</v>
      </c>
      <c r="J32" s="7">
        <v>800</v>
      </c>
      <c r="K32" s="62">
        <f>H32/J32</f>
        <v>0.18975</v>
      </c>
      <c r="L32" s="11">
        <f>IF((E32=0),0,E32/F32)</f>
        <v>17.975</v>
      </c>
      <c r="M32" s="11">
        <f>IF((H32=0),0,H32/I32)</f>
        <v>16.866666666666667</v>
      </c>
      <c r="N32" s="9">
        <f>E32-J32/365*$B$5</f>
        <v>6.146575342465766</v>
      </c>
      <c r="O32" s="9">
        <f>H32-J32*$D$4</f>
        <v>-47.10710382513659</v>
      </c>
      <c r="P32" s="9">
        <f>H32/$D$4</f>
        <v>610.5362637362638</v>
      </c>
      <c r="Q32" s="50">
        <f>P32/J32</f>
        <v>0.7631703296703297</v>
      </c>
      <c r="R32" s="61">
        <v>0</v>
      </c>
      <c r="S32" s="61">
        <v>0</v>
      </c>
      <c r="T32" s="61">
        <v>0</v>
      </c>
      <c r="U32" s="36" t="s">
        <v>171</v>
      </c>
      <c r="V32" s="58">
        <v>59</v>
      </c>
    </row>
    <row r="33" spans="1:22" ht="13.5">
      <c r="A33" s="25"/>
      <c r="B33" s="10">
        <v>26</v>
      </c>
      <c r="C33" s="8" t="s">
        <v>24</v>
      </c>
      <c r="D33" s="22" t="s">
        <v>6</v>
      </c>
      <c r="E33" s="9">
        <v>71</v>
      </c>
      <c r="F33" s="7">
        <v>12</v>
      </c>
      <c r="G33" s="10">
        <f>RANK(H33,H$8:H$116)</f>
        <v>39</v>
      </c>
      <c r="H33" s="9">
        <v>164.5</v>
      </c>
      <c r="I33" s="7">
        <v>27</v>
      </c>
      <c r="J33" s="7">
        <v>700</v>
      </c>
      <c r="K33" s="62">
        <f>H33/J33</f>
        <v>0.235</v>
      </c>
      <c r="L33" s="11">
        <f>IF((E33=0),0,E33/F33)</f>
        <v>5.916666666666667</v>
      </c>
      <c r="M33" s="11">
        <f>IF((H33=0),0,H33/I33)</f>
        <v>6.092592592592593</v>
      </c>
      <c r="N33" s="9">
        <f>E33-J33/365*$B$5</f>
        <v>13.465753424657535</v>
      </c>
      <c r="O33" s="9">
        <f>H33-J33*$D$4</f>
        <v>-9.54371584699453</v>
      </c>
      <c r="P33" s="9">
        <f>H33/$D$4</f>
        <v>661.6153846153846</v>
      </c>
      <c r="Q33" s="50">
        <f>P33/J33</f>
        <v>0.9451648351648352</v>
      </c>
      <c r="R33" s="61">
        <v>0</v>
      </c>
      <c r="S33" s="61">
        <v>0</v>
      </c>
      <c r="T33" s="61">
        <v>0</v>
      </c>
      <c r="U33" s="36" t="s">
        <v>182</v>
      </c>
      <c r="V33" s="58">
        <v>60</v>
      </c>
    </row>
    <row r="34" spans="1:22" ht="13.5">
      <c r="A34" s="25"/>
      <c r="B34" s="10">
        <v>27</v>
      </c>
      <c r="C34" s="8" t="s">
        <v>194</v>
      </c>
      <c r="D34" s="22" t="s">
        <v>195</v>
      </c>
      <c r="E34" s="9">
        <v>64</v>
      </c>
      <c r="F34" s="7">
        <v>10</v>
      </c>
      <c r="G34" s="10">
        <f>RANK(H34,H$8:H$116)</f>
        <v>16</v>
      </c>
      <c r="H34" s="9">
        <v>374</v>
      </c>
      <c r="I34" s="7">
        <v>51</v>
      </c>
      <c r="J34" s="7">
        <v>1970</v>
      </c>
      <c r="K34" s="62">
        <f>H34/J34</f>
        <v>0.18984771573604062</v>
      </c>
      <c r="L34" s="11">
        <f>IF((E34=0),0,E34/F34)</f>
        <v>6.4</v>
      </c>
      <c r="M34" s="11">
        <f>IF((H34=0),0,H34/I34)</f>
        <v>7.333333333333333</v>
      </c>
      <c r="N34" s="9">
        <f>E34-J34/365*$B$5</f>
        <v>-97.91780821917808</v>
      </c>
      <c r="O34" s="9">
        <f>H34-J34*$D$4</f>
        <v>-115.8087431693989</v>
      </c>
      <c r="P34" s="9">
        <f>H34/$D$4</f>
        <v>1504.2197802197802</v>
      </c>
      <c r="Q34" s="50">
        <f>P34/J34</f>
        <v>0.7635633402130864</v>
      </c>
      <c r="R34" s="61">
        <v>0</v>
      </c>
      <c r="S34" s="61">
        <v>0</v>
      </c>
      <c r="T34" s="61">
        <v>0</v>
      </c>
      <c r="U34" s="36" t="s">
        <v>200</v>
      </c>
      <c r="V34" s="58">
        <v>37</v>
      </c>
    </row>
    <row r="35" spans="1:22" ht="13.5">
      <c r="A35" s="25"/>
      <c r="B35" s="10">
        <v>28</v>
      </c>
      <c r="C35" s="8" t="s">
        <v>17</v>
      </c>
      <c r="D35" s="22" t="s">
        <v>6</v>
      </c>
      <c r="E35" s="9">
        <v>63.1</v>
      </c>
      <c r="F35" s="7">
        <v>8</v>
      </c>
      <c r="G35" s="10">
        <f>RANK(H35,H$8:H$116)</f>
        <v>27</v>
      </c>
      <c r="H35" s="9">
        <v>241.1</v>
      </c>
      <c r="I35" s="7">
        <v>28</v>
      </c>
      <c r="J35" s="7">
        <v>1000</v>
      </c>
      <c r="K35" s="62">
        <f>H35/J35</f>
        <v>0.24109999999999998</v>
      </c>
      <c r="L35" s="11">
        <f>IF((E35=0),0,E35/F35)</f>
        <v>7.8875</v>
      </c>
      <c r="M35" s="11">
        <f>IF((H35=0),0,H35/I35)</f>
        <v>8.610714285714286</v>
      </c>
      <c r="N35" s="9">
        <f>E35-J35/365*$B$5</f>
        <v>-19.0917808219178</v>
      </c>
      <c r="O35" s="9">
        <f>H35-J35*$D$4</f>
        <v>-7.533879781420779</v>
      </c>
      <c r="P35" s="9">
        <f>H35/$D$4</f>
        <v>969.698901098901</v>
      </c>
      <c r="Q35" s="50">
        <f>P35/J35</f>
        <v>0.969698901098901</v>
      </c>
      <c r="R35" s="61">
        <v>0</v>
      </c>
      <c r="S35" s="61">
        <v>0</v>
      </c>
      <c r="T35" s="61">
        <v>0</v>
      </c>
      <c r="U35" s="36" t="s">
        <v>179</v>
      </c>
      <c r="V35" s="58">
        <v>61</v>
      </c>
    </row>
    <row r="36" spans="1:22" ht="13.5">
      <c r="A36" s="25"/>
      <c r="B36" s="10">
        <v>29</v>
      </c>
      <c r="C36" s="8" t="s">
        <v>29</v>
      </c>
      <c r="D36" s="22" t="s">
        <v>208</v>
      </c>
      <c r="E36" s="9">
        <v>61.6</v>
      </c>
      <c r="F36" s="7">
        <v>8</v>
      </c>
      <c r="G36" s="10">
        <f>RANK(H36,H$8:H$116)</f>
        <v>31</v>
      </c>
      <c r="H36" s="9">
        <v>212.6</v>
      </c>
      <c r="I36" s="7">
        <v>23</v>
      </c>
      <c r="J36" s="7">
        <v>500</v>
      </c>
      <c r="K36" s="62">
        <f>H36/J36</f>
        <v>0.42519999999999997</v>
      </c>
      <c r="L36" s="11">
        <f>IF((E36=0),0,E36/F36)</f>
        <v>7.7</v>
      </c>
      <c r="M36" s="11">
        <f>IF((H36=0),0,H36/I36)</f>
        <v>9.243478260869566</v>
      </c>
      <c r="N36" s="9">
        <f>E36-J36/365*$B$5</f>
        <v>20.5041095890411</v>
      </c>
      <c r="O36" s="9">
        <f>H36-J36*$D$4</f>
        <v>88.28306010928961</v>
      </c>
      <c r="P36" s="9">
        <f>H36/$D$4</f>
        <v>855.0725274725274</v>
      </c>
      <c r="Q36" s="50">
        <f>P36/J36</f>
        <v>1.710145054945055</v>
      </c>
      <c r="R36" s="61">
        <v>0</v>
      </c>
      <c r="S36" s="61">
        <v>0</v>
      </c>
      <c r="T36" s="61">
        <v>0</v>
      </c>
      <c r="U36" s="36" t="s">
        <v>185</v>
      </c>
      <c r="V36" s="58">
        <v>62</v>
      </c>
    </row>
    <row r="37" spans="1:22" ht="13.5">
      <c r="A37" s="25"/>
      <c r="B37" s="10">
        <v>30</v>
      </c>
      <c r="C37" s="8" t="s">
        <v>13</v>
      </c>
      <c r="D37" s="22" t="s">
        <v>9</v>
      </c>
      <c r="E37" s="9">
        <v>60</v>
      </c>
      <c r="F37" s="7">
        <v>13</v>
      </c>
      <c r="G37" s="10">
        <f>RANK(H37,H$8:H$116)</f>
        <v>33</v>
      </c>
      <c r="H37" s="9">
        <v>179</v>
      </c>
      <c r="I37" s="7">
        <v>37</v>
      </c>
      <c r="J37" s="7">
        <v>600</v>
      </c>
      <c r="K37" s="62">
        <f>H37/J37</f>
        <v>0.29833333333333334</v>
      </c>
      <c r="L37" s="11">
        <f>IF((E37=0),0,E37/F37)</f>
        <v>4.615384615384615</v>
      </c>
      <c r="M37" s="11">
        <f>IF((H37=0),0,H37/I37)</f>
        <v>4.837837837837838</v>
      </c>
      <c r="N37" s="9">
        <f>E37-J37/365*$B$5</f>
        <v>10.684931506849317</v>
      </c>
      <c r="O37" s="9">
        <f>H37-J37*$D$4</f>
        <v>29.81967213114754</v>
      </c>
      <c r="P37" s="9">
        <f>H37/$D$4</f>
        <v>719.934065934066</v>
      </c>
      <c r="Q37" s="50">
        <f>P37/J37</f>
        <v>1.19989010989011</v>
      </c>
      <c r="R37" s="61">
        <v>0</v>
      </c>
      <c r="S37" s="61">
        <v>0</v>
      </c>
      <c r="T37" s="61">
        <v>0</v>
      </c>
      <c r="U37" s="36" t="s">
        <v>177</v>
      </c>
      <c r="V37" s="58">
        <v>69</v>
      </c>
    </row>
    <row r="38" spans="1:22" ht="13.5">
      <c r="A38" s="25"/>
      <c r="B38" s="10">
        <v>31</v>
      </c>
      <c r="C38" s="8" t="s">
        <v>124</v>
      </c>
      <c r="D38" s="22" t="s">
        <v>6</v>
      </c>
      <c r="E38" s="9">
        <v>58.4</v>
      </c>
      <c r="F38" s="7">
        <v>10</v>
      </c>
      <c r="G38" s="10">
        <f>RANK(H38,H$8:H$116)</f>
        <v>40</v>
      </c>
      <c r="H38" s="9">
        <v>161.8</v>
      </c>
      <c r="I38" s="7">
        <v>29</v>
      </c>
      <c r="J38" s="7">
        <v>600</v>
      </c>
      <c r="K38" s="62">
        <f>H38/J38</f>
        <v>0.26966666666666667</v>
      </c>
      <c r="L38" s="11">
        <f>IF((E38=0),0,E38/F38)</f>
        <v>5.84</v>
      </c>
      <c r="M38" s="11">
        <f>IF((H38=0),0,H38/I38)</f>
        <v>5.5793103448275865</v>
      </c>
      <c r="N38" s="9">
        <f>E38-J38/365*$B$5</f>
        <v>9.084931506849315</v>
      </c>
      <c r="O38" s="9">
        <f>H38-J38*$D$4</f>
        <v>12.619672131147553</v>
      </c>
      <c r="P38" s="9">
        <f>H38/$D$4</f>
        <v>650.756043956044</v>
      </c>
      <c r="Q38" s="50">
        <f>P38/J38</f>
        <v>1.0845934065934066</v>
      </c>
      <c r="R38" s="61">
        <v>0</v>
      </c>
      <c r="S38" s="61">
        <v>0</v>
      </c>
      <c r="T38" s="61">
        <v>0</v>
      </c>
      <c r="U38" s="36" t="s">
        <v>187</v>
      </c>
      <c r="V38" s="58">
        <v>67</v>
      </c>
    </row>
    <row r="39" spans="1:22" ht="13.5">
      <c r="A39" s="25"/>
      <c r="B39" s="10">
        <v>32</v>
      </c>
      <c r="C39" s="8" t="s">
        <v>10</v>
      </c>
      <c r="D39" s="22" t="s">
        <v>118</v>
      </c>
      <c r="E39" s="9">
        <v>56.5</v>
      </c>
      <c r="F39" s="7">
        <v>5</v>
      </c>
      <c r="G39" s="10">
        <f>RANK(H39,H$8:H$116)</f>
        <v>30</v>
      </c>
      <c r="H39" s="9">
        <v>220.7</v>
      </c>
      <c r="I39" s="7">
        <v>23</v>
      </c>
      <c r="J39" s="7">
        <v>2000</v>
      </c>
      <c r="K39" s="62">
        <f>H39/J39</f>
        <v>0.11034999999999999</v>
      </c>
      <c r="L39" s="11">
        <f>IF((E39=0),0,E39/F39)</f>
        <v>11.3</v>
      </c>
      <c r="M39" s="11">
        <f>IF((H39=0),0,H39/I39)</f>
        <v>9.595652173913043</v>
      </c>
      <c r="N39" s="9">
        <f>E39-J39/365*$B$5</f>
        <v>-107.8835616438356</v>
      </c>
      <c r="O39" s="9">
        <f>H39-J39*$D$4</f>
        <v>-276.56775956284156</v>
      </c>
      <c r="P39" s="9">
        <f>H39/$D$4</f>
        <v>887.6505494505494</v>
      </c>
      <c r="Q39" s="50">
        <f>P39/J39</f>
        <v>0.4438252747252747</v>
      </c>
      <c r="R39" s="61">
        <v>24</v>
      </c>
      <c r="S39" s="61">
        <v>59</v>
      </c>
      <c r="T39" s="61">
        <v>300</v>
      </c>
      <c r="U39" s="36" t="s">
        <v>158</v>
      </c>
      <c r="V39" s="58">
        <v>45</v>
      </c>
    </row>
    <row r="40" spans="1:22" ht="13.5">
      <c r="A40" s="25"/>
      <c r="B40" s="10">
        <v>33</v>
      </c>
      <c r="C40" s="8" t="s">
        <v>76</v>
      </c>
      <c r="D40" s="22" t="s">
        <v>197</v>
      </c>
      <c r="E40" s="9">
        <v>51</v>
      </c>
      <c r="F40" s="7">
        <v>8</v>
      </c>
      <c r="G40" s="10">
        <f>RANK(H40,H$8:H$116)</f>
        <v>44</v>
      </c>
      <c r="H40" s="9">
        <v>132</v>
      </c>
      <c r="I40" s="7">
        <v>20</v>
      </c>
      <c r="J40" s="7">
        <v>1200</v>
      </c>
      <c r="K40" s="62">
        <f>H40/J40</f>
        <v>0.11</v>
      </c>
      <c r="L40" s="11">
        <f>IF((E40=0),0,E40/F40)</f>
        <v>6.375</v>
      </c>
      <c r="M40" s="11">
        <f>IF((H40=0),0,H40/I40)</f>
        <v>6.6</v>
      </c>
      <c r="N40" s="9">
        <f>E40-J40/365*$B$5</f>
        <v>-47.630136986301366</v>
      </c>
      <c r="O40" s="9">
        <f>H40-J40*$D$4</f>
        <v>-166.36065573770492</v>
      </c>
      <c r="P40" s="9">
        <f>H40/$D$4</f>
        <v>530.9010989010989</v>
      </c>
      <c r="Q40" s="50">
        <f>P40/J40</f>
        <v>0.4424175824175824</v>
      </c>
      <c r="R40" s="61">
        <v>0</v>
      </c>
      <c r="S40" s="61">
        <v>0</v>
      </c>
      <c r="T40" s="61">
        <v>0</v>
      </c>
      <c r="U40" s="36" t="s">
        <v>180</v>
      </c>
      <c r="V40" s="58">
        <v>51</v>
      </c>
    </row>
    <row r="41" spans="1:22" ht="13.5">
      <c r="A41" s="25"/>
      <c r="B41" s="10">
        <v>34</v>
      </c>
      <c r="C41" s="8" t="s">
        <v>134</v>
      </c>
      <c r="D41" s="22" t="s">
        <v>6</v>
      </c>
      <c r="E41" s="9">
        <v>47.6</v>
      </c>
      <c r="F41" s="7">
        <v>9</v>
      </c>
      <c r="G41" s="10">
        <f>RANK(H41,H$8:H$116)</f>
        <v>46</v>
      </c>
      <c r="H41" s="9">
        <v>104</v>
      </c>
      <c r="I41" s="7">
        <v>21</v>
      </c>
      <c r="J41" s="7">
        <v>500</v>
      </c>
      <c r="K41" s="62">
        <f>H41/J41</f>
        <v>0.208</v>
      </c>
      <c r="L41" s="11">
        <f>IF((E41=0),0,E41/F41)</f>
        <v>5.288888888888889</v>
      </c>
      <c r="M41" s="11">
        <f>IF((H41=0),0,H41/I41)</f>
        <v>4.9523809523809526</v>
      </c>
      <c r="N41" s="9">
        <f>E41-J41/365*$B$5</f>
        <v>6.5041095890411</v>
      </c>
      <c r="O41" s="9">
        <f>H41-J41*$D$4</f>
        <v>-20.316939890710387</v>
      </c>
      <c r="P41" s="9">
        <f>H41/$D$4</f>
        <v>418.2857142857143</v>
      </c>
      <c r="Q41" s="50">
        <f>P41/J41</f>
        <v>0.8365714285714285</v>
      </c>
      <c r="R41" s="61">
        <v>0</v>
      </c>
      <c r="S41" s="61">
        <v>13</v>
      </c>
      <c r="T41" s="61">
        <v>200</v>
      </c>
      <c r="U41" s="36" t="s">
        <v>169</v>
      </c>
      <c r="V41" s="58">
        <v>20</v>
      </c>
    </row>
    <row r="42" spans="1:22" ht="13.5">
      <c r="A42" s="25"/>
      <c r="B42" s="10">
        <v>35</v>
      </c>
      <c r="C42" s="8" t="s">
        <v>16</v>
      </c>
      <c r="D42" s="22" t="s">
        <v>6</v>
      </c>
      <c r="E42" s="9">
        <v>47</v>
      </c>
      <c r="F42" s="7">
        <v>30</v>
      </c>
      <c r="G42" s="10">
        <f>RANK(H42,H$8:H$116)</f>
        <v>32</v>
      </c>
      <c r="H42" s="9">
        <v>201</v>
      </c>
      <c r="I42" s="7">
        <v>90</v>
      </c>
      <c r="J42" s="7">
        <v>800</v>
      </c>
      <c r="K42" s="62">
        <f>H42/J42</f>
        <v>0.25125</v>
      </c>
      <c r="L42" s="11">
        <f>IF((E42=0),0,E42/F42)</f>
        <v>1.5666666666666667</v>
      </c>
      <c r="M42" s="11">
        <f>IF((H42=0),0,H42/I42)</f>
        <v>2.2333333333333334</v>
      </c>
      <c r="N42" s="9">
        <f>E42-J42/365*$B$5</f>
        <v>-18.75342465753424</v>
      </c>
      <c r="O42" s="9">
        <f>H42-J42*$D$4</f>
        <v>2.092896174863398</v>
      </c>
      <c r="P42" s="9">
        <f>H42/$D$4</f>
        <v>808.4175824175824</v>
      </c>
      <c r="Q42" s="50">
        <f>P42/J42</f>
        <v>1.0105219780219779</v>
      </c>
      <c r="R42" s="61">
        <v>7</v>
      </c>
      <c r="S42" s="61">
        <v>31</v>
      </c>
      <c r="T42" s="61">
        <v>114</v>
      </c>
      <c r="U42" s="36" t="s">
        <v>157</v>
      </c>
      <c r="V42" s="58">
        <v>62</v>
      </c>
    </row>
    <row r="43" spans="1:22" ht="13.5">
      <c r="A43" s="25"/>
      <c r="B43" s="10">
        <v>36</v>
      </c>
      <c r="C43" s="8" t="s">
        <v>23</v>
      </c>
      <c r="D43" s="22" t="s">
        <v>6</v>
      </c>
      <c r="E43" s="9">
        <v>44.9</v>
      </c>
      <c r="F43" s="7">
        <v>10</v>
      </c>
      <c r="G43" s="10">
        <f>RANK(H43,H$8:H$116)</f>
        <v>50</v>
      </c>
      <c r="H43" s="9">
        <v>85.30000000000001</v>
      </c>
      <c r="I43" s="7">
        <v>21</v>
      </c>
      <c r="J43" s="7">
        <v>500</v>
      </c>
      <c r="K43" s="62">
        <f>H43/J43</f>
        <v>0.17060000000000003</v>
      </c>
      <c r="L43" s="11">
        <f>IF((E43=0),0,E43/F43)</f>
        <v>4.49</v>
      </c>
      <c r="M43" s="11">
        <f>IF((H43=0),0,H43/I43)</f>
        <v>4.061904761904763</v>
      </c>
      <c r="N43" s="9">
        <f>E43-J43/365*$B$5</f>
        <v>3.804109589041097</v>
      </c>
      <c r="O43" s="9">
        <f>H43-J43*$D$4</f>
        <v>-39.016939890710375</v>
      </c>
      <c r="P43" s="9">
        <f>H43/$D$4</f>
        <v>343.0747252747253</v>
      </c>
      <c r="Q43" s="50">
        <f>P43/J43</f>
        <v>0.6861494505494506</v>
      </c>
      <c r="R43" s="101">
        <v>0</v>
      </c>
      <c r="S43" s="61">
        <v>0</v>
      </c>
      <c r="T43" s="61">
        <v>0</v>
      </c>
      <c r="U43" s="36" t="s">
        <v>175</v>
      </c>
      <c r="V43" s="58">
        <v>89</v>
      </c>
    </row>
    <row r="44" spans="1:22" ht="13.5">
      <c r="A44" s="25"/>
      <c r="B44" s="10">
        <v>37</v>
      </c>
      <c r="C44" s="8" t="s">
        <v>27</v>
      </c>
      <c r="D44" s="22" t="s">
        <v>28</v>
      </c>
      <c r="E44" s="9">
        <v>43.9</v>
      </c>
      <c r="F44" s="7">
        <v>9</v>
      </c>
      <c r="G44" s="10">
        <f>RANK(H44,H$8:H$116)</f>
        <v>22</v>
      </c>
      <c r="H44" s="9">
        <v>278.09999999999997</v>
      </c>
      <c r="I44" s="7">
        <v>52</v>
      </c>
      <c r="J44" s="7">
        <v>2400</v>
      </c>
      <c r="K44" s="62">
        <f>H44/J44</f>
        <v>0.11587499999999999</v>
      </c>
      <c r="L44" s="11">
        <f>IF((E44=0),0,E44/F44)</f>
        <v>4.877777777777777</v>
      </c>
      <c r="M44" s="11">
        <f>IF((H44=0),0,H44/I44)</f>
        <v>5.348076923076922</v>
      </c>
      <c r="N44" s="9">
        <f>E44-J44/365*$B$5</f>
        <v>-153.36027397260273</v>
      </c>
      <c r="O44" s="9">
        <f>H44-J44*$D$4</f>
        <v>-318.62131147540987</v>
      </c>
      <c r="P44" s="9">
        <f>H44/$D$4</f>
        <v>1118.5120879120877</v>
      </c>
      <c r="Q44" s="50">
        <f>P44/J44</f>
        <v>0.4660467032967032</v>
      </c>
      <c r="R44" s="61">
        <v>6</v>
      </c>
      <c r="S44" s="61">
        <v>31</v>
      </c>
      <c r="T44" s="61">
        <v>360</v>
      </c>
      <c r="U44" s="36" t="s">
        <v>173</v>
      </c>
      <c r="V44" s="58">
        <v>59</v>
      </c>
    </row>
    <row r="45" spans="1:22" ht="13.5">
      <c r="A45" s="25"/>
      <c r="B45" s="10">
        <v>38</v>
      </c>
      <c r="C45" s="8" t="s">
        <v>133</v>
      </c>
      <c r="D45" s="22" t="s">
        <v>6</v>
      </c>
      <c r="E45" s="9">
        <v>42.5</v>
      </c>
      <c r="F45" s="7">
        <v>6</v>
      </c>
      <c r="G45" s="10">
        <f>RANK(H45,H$8:H$116)</f>
        <v>38</v>
      </c>
      <c r="H45" s="9">
        <v>168.5</v>
      </c>
      <c r="I45" s="7">
        <v>22</v>
      </c>
      <c r="J45" s="7">
        <v>500</v>
      </c>
      <c r="K45" s="62">
        <f>H45/J45</f>
        <v>0.337</v>
      </c>
      <c r="L45" s="11">
        <f>IF((E45=0),0,E45/F45)</f>
        <v>7.083333333333333</v>
      </c>
      <c r="M45" s="11">
        <f>IF((H45=0),0,H45/I45)</f>
        <v>7.659090909090909</v>
      </c>
      <c r="N45" s="9">
        <f>E45-J45/365*$B$5</f>
        <v>1.4041095890410986</v>
      </c>
      <c r="O45" s="9">
        <f>H45-J45*$D$4</f>
        <v>44.18306010928961</v>
      </c>
      <c r="P45" s="9">
        <f>H45/$D$4</f>
        <v>677.7032967032967</v>
      </c>
      <c r="Q45" s="50">
        <f>P45/J45</f>
        <v>1.3554065934065933</v>
      </c>
      <c r="R45" s="61">
        <v>7</v>
      </c>
      <c r="S45" s="61">
        <v>27</v>
      </c>
      <c r="T45" s="61">
        <v>0</v>
      </c>
      <c r="U45" s="36" t="s">
        <v>163</v>
      </c>
      <c r="V45" s="58">
        <v>47</v>
      </c>
    </row>
    <row r="46" spans="1:22" ht="13.5">
      <c r="A46" s="25"/>
      <c r="B46" s="10">
        <v>39</v>
      </c>
      <c r="C46" s="8" t="s">
        <v>128</v>
      </c>
      <c r="D46" s="22" t="s">
        <v>207</v>
      </c>
      <c r="E46" s="9">
        <v>41</v>
      </c>
      <c r="F46" s="7">
        <v>6</v>
      </c>
      <c r="G46" s="10">
        <f>RANK(H46,H$8:H$116)</f>
        <v>36</v>
      </c>
      <c r="H46" s="9">
        <v>174</v>
      </c>
      <c r="I46" s="7">
        <v>28</v>
      </c>
      <c r="J46" s="7">
        <v>3000</v>
      </c>
      <c r="K46" s="62">
        <f>H46/J46</f>
        <v>0.058</v>
      </c>
      <c r="L46" s="11">
        <f>IF((E46=0),0,E46/F46)</f>
        <v>6.833333333333333</v>
      </c>
      <c r="M46" s="11">
        <f>IF((H46=0),0,H46/I46)</f>
        <v>6.214285714285714</v>
      </c>
      <c r="N46" s="9">
        <f>E46-J46/365*$B$5</f>
        <v>-205.57534246575347</v>
      </c>
      <c r="O46" s="9">
        <f>H46-J46*$D$4</f>
        <v>-571.9016393442623</v>
      </c>
      <c r="P46" s="9">
        <f>H46/$D$4</f>
        <v>699.8241758241759</v>
      </c>
      <c r="Q46" s="50">
        <f>P46/J46</f>
        <v>0.2332747252747253</v>
      </c>
      <c r="R46" s="61">
        <v>7</v>
      </c>
      <c r="S46" s="61">
        <v>26</v>
      </c>
      <c r="T46" s="61">
        <v>360</v>
      </c>
      <c r="U46" s="36" t="s">
        <v>144</v>
      </c>
      <c r="V46" s="58">
        <v>47</v>
      </c>
    </row>
    <row r="47" spans="1:22" ht="13.5">
      <c r="A47" s="25"/>
      <c r="B47" s="10">
        <v>39</v>
      </c>
      <c r="C47" s="8" t="s">
        <v>94</v>
      </c>
      <c r="D47" s="22" t="s">
        <v>6</v>
      </c>
      <c r="E47" s="9">
        <v>41</v>
      </c>
      <c r="F47" s="7">
        <v>4</v>
      </c>
      <c r="G47" s="10">
        <f>RANK(H47,H$8:H$116)</f>
        <v>37</v>
      </c>
      <c r="H47" s="9">
        <v>169</v>
      </c>
      <c r="I47" s="7">
        <v>16</v>
      </c>
      <c r="J47" s="7">
        <v>1000</v>
      </c>
      <c r="K47" s="62">
        <f>H47/J47</f>
        <v>0.169</v>
      </c>
      <c r="L47" s="11">
        <f>IF((E47=0),0,E47/F47)</f>
        <v>10.25</v>
      </c>
      <c r="M47" s="11">
        <f>IF((H47=0),0,H47/I47)</f>
        <v>10.5625</v>
      </c>
      <c r="N47" s="9">
        <f>E47-J47/365*$B$5</f>
        <v>-41.1917808219178</v>
      </c>
      <c r="O47" s="9">
        <f>H47-J47*$D$4</f>
        <v>-79.63387978142077</v>
      </c>
      <c r="P47" s="9">
        <f>H47/$D$4</f>
        <v>679.7142857142857</v>
      </c>
      <c r="Q47" s="50">
        <f>P47/J47</f>
        <v>0.6797142857142857</v>
      </c>
      <c r="R47" s="61">
        <v>0</v>
      </c>
      <c r="S47" s="61">
        <v>0</v>
      </c>
      <c r="T47" s="61">
        <v>0</v>
      </c>
      <c r="U47" s="36" t="s">
        <v>162</v>
      </c>
      <c r="V47" s="58">
        <v>40</v>
      </c>
    </row>
    <row r="48" spans="1:22" ht="13.5">
      <c r="A48" s="25" t="s">
        <v>32</v>
      </c>
      <c r="B48" s="10">
        <v>41</v>
      </c>
      <c r="C48" s="8" t="s">
        <v>121</v>
      </c>
      <c r="D48" s="22" t="s">
        <v>103</v>
      </c>
      <c r="E48" s="9">
        <v>40.5</v>
      </c>
      <c r="F48" s="7">
        <v>11</v>
      </c>
      <c r="G48" s="10">
        <f>RANK(H48,H$8:H$116)</f>
        <v>28</v>
      </c>
      <c r="H48" s="9">
        <v>235.2</v>
      </c>
      <c r="I48" s="7">
        <v>51</v>
      </c>
      <c r="J48" s="7">
        <v>800</v>
      </c>
      <c r="K48" s="62">
        <f>H48/J48</f>
        <v>0.294</v>
      </c>
      <c r="L48" s="11">
        <f>IF((E48=0),0,E48/F48)</f>
        <v>3.6818181818181817</v>
      </c>
      <c r="M48" s="11">
        <f>IF((H48=0),0,H48/I48)</f>
        <v>4.6117647058823525</v>
      </c>
      <c r="N48" s="9">
        <f>E48-J48/365*$B$5</f>
        <v>-25.25342465753424</v>
      </c>
      <c r="O48" s="9">
        <f>H48-J48*$D$4</f>
        <v>36.29289617486339</v>
      </c>
      <c r="P48" s="9">
        <f>H48/$D$4</f>
        <v>945.9692307692308</v>
      </c>
      <c r="Q48" s="50">
        <f>P48/J48</f>
        <v>1.1824615384615385</v>
      </c>
      <c r="R48" s="61">
        <v>0</v>
      </c>
      <c r="S48" s="61">
        <v>0</v>
      </c>
      <c r="T48" s="61">
        <v>0</v>
      </c>
      <c r="U48" s="36" t="s">
        <v>123</v>
      </c>
      <c r="V48" s="58">
        <v>67</v>
      </c>
    </row>
    <row r="49" spans="1:22" ht="13.5">
      <c r="A49" s="25"/>
      <c r="B49" s="10">
        <v>42</v>
      </c>
      <c r="C49" s="8" t="s">
        <v>7</v>
      </c>
      <c r="D49" s="22" t="s">
        <v>199</v>
      </c>
      <c r="E49" s="9">
        <v>36.3</v>
      </c>
      <c r="F49" s="7">
        <v>9</v>
      </c>
      <c r="G49" s="10">
        <f>RANK(H49,H$8:H$116)</f>
        <v>48</v>
      </c>
      <c r="H49" s="9">
        <v>97.8</v>
      </c>
      <c r="I49" s="7">
        <v>23</v>
      </c>
      <c r="J49" s="7">
        <v>360</v>
      </c>
      <c r="K49" s="62">
        <f>H49/J49</f>
        <v>0.27166666666666667</v>
      </c>
      <c r="L49" s="11">
        <f>IF((E49=0),0,E49/F49)</f>
        <v>4.033333333333333</v>
      </c>
      <c r="M49" s="11">
        <f>IF((H49=0),0,H49/I49)</f>
        <v>4.252173913043478</v>
      </c>
      <c r="N49" s="9">
        <f>E49-J49/365*$B$5</f>
        <v>6.710958904109589</v>
      </c>
      <c r="O49" s="9">
        <f>H49-J49*$D$4</f>
        <v>8.29180327868852</v>
      </c>
      <c r="P49" s="9">
        <f>H49/$D$4</f>
        <v>393.3494505494505</v>
      </c>
      <c r="Q49" s="50">
        <f>P49/J49</f>
        <v>1.0926373626373627</v>
      </c>
      <c r="R49" s="61">
        <v>0</v>
      </c>
      <c r="S49" s="61">
        <v>0</v>
      </c>
      <c r="T49" s="61">
        <v>0</v>
      </c>
      <c r="U49" s="36" t="s">
        <v>54</v>
      </c>
      <c r="V49" s="58">
        <v>50</v>
      </c>
    </row>
    <row r="50" spans="1:22" ht="13.5">
      <c r="A50" s="25"/>
      <c r="B50" s="10">
        <v>43</v>
      </c>
      <c r="C50" s="8" t="s">
        <v>126</v>
      </c>
      <c r="D50" s="22" t="s">
        <v>6</v>
      </c>
      <c r="E50" s="9">
        <v>36</v>
      </c>
      <c r="F50" s="7">
        <v>9</v>
      </c>
      <c r="G50" s="10">
        <f>RANK(H50,H$8:H$116)</f>
        <v>49</v>
      </c>
      <c r="H50" s="9">
        <v>89</v>
      </c>
      <c r="I50" s="7">
        <v>21</v>
      </c>
      <c r="J50" s="7">
        <v>400</v>
      </c>
      <c r="K50" s="62">
        <f>H50/J50</f>
        <v>0.2225</v>
      </c>
      <c r="L50" s="11">
        <f>IF((E50=0),0,E50/F50)</f>
        <v>4</v>
      </c>
      <c r="M50" s="11">
        <f>IF((H50=0),0,H50/I50)</f>
        <v>4.238095238095238</v>
      </c>
      <c r="N50" s="9">
        <f>E50-J50/365*$B$5</f>
        <v>3.1232876712328803</v>
      </c>
      <c r="O50" s="9">
        <f>H50-J50*$D$4</f>
        <v>-10.453551912568301</v>
      </c>
      <c r="P50" s="9">
        <f>H50/$D$4</f>
        <v>357.95604395604397</v>
      </c>
      <c r="Q50" s="50">
        <f>P50/J50</f>
        <v>0.89489010989011</v>
      </c>
      <c r="R50" s="61">
        <v>0</v>
      </c>
      <c r="S50" s="61">
        <v>0</v>
      </c>
      <c r="T50" s="61">
        <v>0</v>
      </c>
      <c r="U50" s="36" t="s">
        <v>172</v>
      </c>
      <c r="V50" s="58">
        <v>24</v>
      </c>
    </row>
    <row r="51" spans="1:22" ht="13.5">
      <c r="A51" s="25"/>
      <c r="B51" s="10">
        <v>44</v>
      </c>
      <c r="C51" s="8" t="s">
        <v>202</v>
      </c>
      <c r="D51" s="22" t="s">
        <v>6</v>
      </c>
      <c r="E51" s="9">
        <v>34.8</v>
      </c>
      <c r="F51" s="7">
        <v>4</v>
      </c>
      <c r="G51" s="10">
        <f>RANK(H51,H$8:H$116)</f>
        <v>52</v>
      </c>
      <c r="H51" s="9">
        <v>60.4</v>
      </c>
      <c r="I51" s="7">
        <v>7</v>
      </c>
      <c r="J51" s="7">
        <v>600</v>
      </c>
      <c r="K51" s="62">
        <f>H51/J51</f>
        <v>0.10066666666666667</v>
      </c>
      <c r="L51" s="11">
        <f>IF((E51=0),0,E51/F51)</f>
        <v>8.7</v>
      </c>
      <c r="M51" s="11">
        <f>IF((H51=0),0,H51/I51)</f>
        <v>8.628571428571428</v>
      </c>
      <c r="N51" s="9">
        <f>E51-J51/365*$B$5</f>
        <v>-14.515068493150686</v>
      </c>
      <c r="O51" s="9">
        <f>H51-J51*$D$4</f>
        <v>-88.78032786885245</v>
      </c>
      <c r="P51" s="9">
        <f>H51/$D$4</f>
        <v>242.92747252747253</v>
      </c>
      <c r="Q51" s="50">
        <f>P51/J51</f>
        <v>0.40487912087912087</v>
      </c>
      <c r="R51" s="61">
        <v>0</v>
      </c>
      <c r="S51" s="61">
        <v>0</v>
      </c>
      <c r="T51" s="61">
        <v>0</v>
      </c>
      <c r="U51" s="36" t="s">
        <v>203</v>
      </c>
      <c r="V51" s="58">
        <v>27</v>
      </c>
    </row>
    <row r="52" spans="1:22" ht="13.5">
      <c r="A52" s="25"/>
      <c r="B52" s="10">
        <v>45</v>
      </c>
      <c r="C52" s="8" t="s">
        <v>129</v>
      </c>
      <c r="D52" s="22" t="s">
        <v>130</v>
      </c>
      <c r="E52" s="9">
        <v>30</v>
      </c>
      <c r="F52" s="7">
        <v>6</v>
      </c>
      <c r="G52" s="10">
        <f>RANK(H52,H$8:H$116)</f>
        <v>26</v>
      </c>
      <c r="H52" s="9">
        <v>246.89999999999998</v>
      </c>
      <c r="I52" s="7">
        <v>31</v>
      </c>
      <c r="J52" s="7">
        <v>1800</v>
      </c>
      <c r="K52" s="62">
        <f>H52/J52</f>
        <v>0.13716666666666666</v>
      </c>
      <c r="L52" s="11">
        <f>IF((E52=0),0,E52/F52)</f>
        <v>5</v>
      </c>
      <c r="M52" s="11">
        <f>IF((H52=0),0,H52/I52)</f>
        <v>7.9645161290322575</v>
      </c>
      <c r="N52" s="9">
        <f>E52-J52/365*$B$5</f>
        <v>-117.94520547945206</v>
      </c>
      <c r="O52" s="9">
        <f>H52-J52*$D$4</f>
        <v>-200.64098360655737</v>
      </c>
      <c r="P52" s="9">
        <f>H52/$D$4</f>
        <v>993.0263736263736</v>
      </c>
      <c r="Q52" s="50">
        <f>P52/J52</f>
        <v>0.5516813186813186</v>
      </c>
      <c r="R52" s="61">
        <v>0</v>
      </c>
      <c r="S52" s="61">
        <v>26</v>
      </c>
      <c r="T52" s="61">
        <v>200</v>
      </c>
      <c r="U52" s="36" t="s">
        <v>153</v>
      </c>
      <c r="V52" s="58">
        <v>67</v>
      </c>
    </row>
    <row r="53" spans="1:22" ht="13.5">
      <c r="A53" s="25"/>
      <c r="B53" s="10">
        <v>46</v>
      </c>
      <c r="C53" s="8" t="s">
        <v>14</v>
      </c>
      <c r="D53" s="22" t="s">
        <v>6</v>
      </c>
      <c r="E53" s="9">
        <v>28.5</v>
      </c>
      <c r="F53" s="7">
        <v>4</v>
      </c>
      <c r="G53" s="10">
        <f>RANK(H53,H$8:H$116)</f>
        <v>34</v>
      </c>
      <c r="H53" s="9">
        <v>177</v>
      </c>
      <c r="I53" s="7">
        <v>24</v>
      </c>
      <c r="J53" s="7">
        <v>1500</v>
      </c>
      <c r="K53" s="62">
        <f>H53/J53</f>
        <v>0.118</v>
      </c>
      <c r="L53" s="11">
        <f>IF((E53=0),0,E53/F53)</f>
        <v>7.125</v>
      </c>
      <c r="M53" s="11">
        <f>IF((H53=0),0,H53/I53)</f>
        <v>7.375</v>
      </c>
      <c r="N53" s="9">
        <f>E53-J53/365*$B$5</f>
        <v>-94.78767123287673</v>
      </c>
      <c r="O53" s="9">
        <f>H53-J53*$D$4</f>
        <v>-195.95081967213116</v>
      </c>
      <c r="P53" s="9">
        <f>H53/$D$4</f>
        <v>711.8901098901099</v>
      </c>
      <c r="Q53" s="50">
        <f>P53/J53</f>
        <v>0.4745934065934066</v>
      </c>
      <c r="R53" s="61">
        <v>5</v>
      </c>
      <c r="S53" s="61">
        <v>29</v>
      </c>
      <c r="T53" s="61">
        <v>2000</v>
      </c>
      <c r="U53" s="36" t="s">
        <v>160</v>
      </c>
      <c r="V53" s="58">
        <v>64</v>
      </c>
    </row>
    <row r="54" spans="1:22" ht="13.5">
      <c r="A54" s="25"/>
      <c r="B54" s="10">
        <v>47</v>
      </c>
      <c r="C54" s="8" t="s">
        <v>15</v>
      </c>
      <c r="D54" s="22" t="s">
        <v>103</v>
      </c>
      <c r="E54" s="9">
        <v>25</v>
      </c>
      <c r="F54" s="7">
        <v>5</v>
      </c>
      <c r="G54" s="10">
        <f>RANK(H54,H$8:H$116)</f>
        <v>47</v>
      </c>
      <c r="H54" s="9">
        <v>102</v>
      </c>
      <c r="I54" s="7">
        <v>16</v>
      </c>
      <c r="J54" s="7">
        <v>1000</v>
      </c>
      <c r="K54" s="62">
        <f>H54/J54</f>
        <v>0.102</v>
      </c>
      <c r="L54" s="11">
        <f>IF((E54=0),0,E54/F54)</f>
        <v>5</v>
      </c>
      <c r="M54" s="11">
        <f>IF((H54=0),0,H54/I54)</f>
        <v>6.375</v>
      </c>
      <c r="N54" s="9">
        <f>E54-J54/365*$B$5</f>
        <v>-57.1917808219178</v>
      </c>
      <c r="O54" s="9">
        <f>H54-J54*$D$4</f>
        <v>-146.63387978142077</v>
      </c>
      <c r="P54" s="9">
        <f>H54/$D$4</f>
        <v>410.24175824175825</v>
      </c>
      <c r="Q54" s="50">
        <f>P54/J54</f>
        <v>0.41024175824175824</v>
      </c>
      <c r="R54" s="61">
        <v>3</v>
      </c>
      <c r="S54" s="61">
        <v>13</v>
      </c>
      <c r="T54" s="61">
        <v>120</v>
      </c>
      <c r="U54" s="36" t="s">
        <v>174</v>
      </c>
      <c r="V54" s="58">
        <v>70</v>
      </c>
    </row>
    <row r="55" spans="1:22" ht="13.5">
      <c r="A55" s="25"/>
      <c r="B55" s="10">
        <v>48</v>
      </c>
      <c r="C55" s="8" t="s">
        <v>19</v>
      </c>
      <c r="D55" s="22" t="s">
        <v>6</v>
      </c>
      <c r="E55" s="9">
        <v>24</v>
      </c>
      <c r="F55" s="7">
        <v>3</v>
      </c>
      <c r="G55" s="10">
        <f>RANK(H55,H$8:H$116)</f>
        <v>45</v>
      </c>
      <c r="H55" s="9">
        <v>106.2</v>
      </c>
      <c r="I55" s="7">
        <v>14</v>
      </c>
      <c r="J55" s="7">
        <v>150</v>
      </c>
      <c r="K55" s="62">
        <f>H55/J55</f>
        <v>0.7080000000000001</v>
      </c>
      <c r="L55" s="11">
        <f>IF((E55=0),0,E55/F55)</f>
        <v>8</v>
      </c>
      <c r="M55" s="11">
        <f>IF((H55=0),0,H55/I55)</f>
        <v>7.585714285714286</v>
      </c>
      <c r="N55" s="9">
        <f>E55-J55/365*$B$5</f>
        <v>11.67123287671233</v>
      </c>
      <c r="O55" s="9">
        <f>H55-J55*$D$4</f>
        <v>68.9049180327869</v>
      </c>
      <c r="P55" s="9">
        <f>H55/$D$4</f>
        <v>427.134065934066</v>
      </c>
      <c r="Q55" s="50">
        <f>P55/J55</f>
        <v>2.8475604395604397</v>
      </c>
      <c r="R55" s="61">
        <v>5</v>
      </c>
      <c r="S55" s="61">
        <v>20</v>
      </c>
      <c r="T55" s="61">
        <v>50</v>
      </c>
      <c r="U55" s="36" t="s">
        <v>186</v>
      </c>
      <c r="V55" s="58">
        <v>59</v>
      </c>
    </row>
    <row r="56" spans="1:22" ht="13.5">
      <c r="A56" s="25"/>
      <c r="B56" s="10">
        <v>48</v>
      </c>
      <c r="C56" s="8" t="s">
        <v>105</v>
      </c>
      <c r="D56" s="22" t="s">
        <v>6</v>
      </c>
      <c r="E56" s="9">
        <v>24</v>
      </c>
      <c r="F56" s="7">
        <v>4</v>
      </c>
      <c r="G56" s="10">
        <f>RANK(H56,H$8:H$116)</f>
        <v>54</v>
      </c>
      <c r="H56" s="9">
        <v>58</v>
      </c>
      <c r="I56" s="7">
        <v>10</v>
      </c>
      <c r="J56" s="7">
        <v>600</v>
      </c>
      <c r="K56" s="62">
        <f>H56/J56</f>
        <v>0.09666666666666666</v>
      </c>
      <c r="L56" s="11">
        <f>IF((E56=0),0,E56/F56)</f>
        <v>6</v>
      </c>
      <c r="M56" s="11">
        <f>IF((H56=0),0,H56/I56)</f>
        <v>5.8</v>
      </c>
      <c r="N56" s="9">
        <f>E56-J56/365*$B$5</f>
        <v>-25.315068493150683</v>
      </c>
      <c r="O56" s="9">
        <f>H56-J56*$D$4</f>
        <v>-91.18032786885246</v>
      </c>
      <c r="P56" s="9">
        <f>H56/$D$4</f>
        <v>233.27472527472528</v>
      </c>
      <c r="Q56" s="50">
        <f>P56/J56</f>
        <v>0.3887912087912088</v>
      </c>
      <c r="R56" s="61">
        <v>3</v>
      </c>
      <c r="S56" s="61">
        <v>6</v>
      </c>
      <c r="T56" s="61">
        <v>60</v>
      </c>
      <c r="U56" s="36" t="s">
        <v>181</v>
      </c>
      <c r="V56" s="58">
        <v>40</v>
      </c>
    </row>
    <row r="57" spans="1:22" ht="13.5">
      <c r="A57" s="25"/>
      <c r="B57" s="10">
        <v>50</v>
      </c>
      <c r="C57" s="8" t="s">
        <v>109</v>
      </c>
      <c r="D57" s="22" t="s">
        <v>90</v>
      </c>
      <c r="E57" s="9">
        <v>21.5</v>
      </c>
      <c r="F57" s="7">
        <v>3</v>
      </c>
      <c r="G57" s="10">
        <f>RANK(H57,H$8:H$116)</f>
        <v>43</v>
      </c>
      <c r="H57" s="9">
        <v>144</v>
      </c>
      <c r="I57" s="7">
        <v>16</v>
      </c>
      <c r="J57" s="7">
        <v>1200</v>
      </c>
      <c r="K57" s="62">
        <f>H57/J57</f>
        <v>0.12</v>
      </c>
      <c r="L57" s="11">
        <f>IF((E57=0),0,E57/F57)</f>
        <v>7.166666666666667</v>
      </c>
      <c r="M57" s="11">
        <f>IF((H57=0),0,H57/I57)</f>
        <v>9</v>
      </c>
      <c r="N57" s="9">
        <f>E57-J57/365*$B$5</f>
        <v>-77.13013698630137</v>
      </c>
      <c r="O57" s="9">
        <f>H57-J57*$D$4</f>
        <v>-154.36065573770492</v>
      </c>
      <c r="P57" s="9">
        <f>H57/$D$4</f>
        <v>579.1648351648352</v>
      </c>
      <c r="Q57" s="50">
        <f>P57/J57</f>
        <v>0.4826373626373626</v>
      </c>
      <c r="R57" s="61">
        <v>3</v>
      </c>
      <c r="S57" s="61">
        <v>21</v>
      </c>
      <c r="T57" s="61">
        <v>180</v>
      </c>
      <c r="U57" s="36" t="s">
        <v>150</v>
      </c>
      <c r="V57" s="58">
        <v>56</v>
      </c>
    </row>
    <row r="58" spans="1:22" ht="13.5">
      <c r="A58" s="25"/>
      <c r="B58" s="10">
        <v>51</v>
      </c>
      <c r="C58" s="8" t="s">
        <v>209</v>
      </c>
      <c r="D58" s="22" t="s">
        <v>6</v>
      </c>
      <c r="E58" s="9">
        <v>20.45</v>
      </c>
      <c r="F58" s="7">
        <v>4</v>
      </c>
      <c r="G58" s="10">
        <f>RANK(H58,H$8:H$116)</f>
        <v>56</v>
      </c>
      <c r="H58" s="9">
        <v>42.45</v>
      </c>
      <c r="I58" s="7">
        <v>7</v>
      </c>
      <c r="J58" s="7">
        <v>165</v>
      </c>
      <c r="K58" s="62">
        <f>H58/J58</f>
        <v>0.25727272727272726</v>
      </c>
      <c r="L58" s="11">
        <f>IF((E58=0),0,E58/F58)</f>
        <v>5.1125</v>
      </c>
      <c r="M58" s="11">
        <f>IF((H58=0),0,H58/I58)</f>
        <v>6.064285714285715</v>
      </c>
      <c r="N58" s="9">
        <f>E58-J58/365*$B$5</f>
        <v>6.888356164383561</v>
      </c>
      <c r="O58" s="9">
        <f>H58-J58*$D$4</f>
        <v>1.425409836065576</v>
      </c>
      <c r="P58" s="9">
        <f>H58/$D$4</f>
        <v>170.73296703296705</v>
      </c>
      <c r="Q58" s="50">
        <f>P58/J58</f>
        <v>1.034745254745255</v>
      </c>
      <c r="R58" s="61">
        <v>2</v>
      </c>
      <c r="S58" s="61">
        <v>12</v>
      </c>
      <c r="T58" s="61">
        <v>0</v>
      </c>
      <c r="U58" s="36" t="s">
        <v>210</v>
      </c>
      <c r="V58" s="58">
        <v>20</v>
      </c>
    </row>
    <row r="59" spans="1:22" ht="13.5">
      <c r="A59" s="25"/>
      <c r="B59" s="10">
        <v>52</v>
      </c>
      <c r="C59" s="8" t="s">
        <v>26</v>
      </c>
      <c r="D59" s="22" t="s">
        <v>6</v>
      </c>
      <c r="E59" s="9">
        <v>18</v>
      </c>
      <c r="F59" s="7">
        <v>6</v>
      </c>
      <c r="G59" s="10">
        <f>RANK(H59,H$8:H$116)</f>
        <v>53</v>
      </c>
      <c r="H59" s="9">
        <v>59</v>
      </c>
      <c r="I59" s="7">
        <v>19</v>
      </c>
      <c r="J59" s="7">
        <v>200</v>
      </c>
      <c r="K59" s="62">
        <f>H59/J59</f>
        <v>0.295</v>
      </c>
      <c r="L59" s="11">
        <f>IF((E59=0),0,E59/F59)</f>
        <v>3</v>
      </c>
      <c r="M59" s="11">
        <f>IF((H59=0),0,H59/I59)</f>
        <v>3.1052631578947367</v>
      </c>
      <c r="N59" s="9">
        <f>E59-J59/365*$B$5</f>
        <v>1.5616438356164402</v>
      </c>
      <c r="O59" s="9">
        <f>H59-J59*$D$4</f>
        <v>9.27322404371585</v>
      </c>
      <c r="P59" s="9">
        <f>H59/$D$4</f>
        <v>237.2967032967033</v>
      </c>
      <c r="Q59" s="50">
        <f>P59/J59</f>
        <v>1.1864835164835166</v>
      </c>
      <c r="R59" s="61">
        <v>0</v>
      </c>
      <c r="S59" s="61">
        <v>0</v>
      </c>
      <c r="T59" s="61">
        <v>0</v>
      </c>
      <c r="U59" s="36" t="s">
        <v>183</v>
      </c>
      <c r="V59" s="58">
        <v>75</v>
      </c>
    </row>
    <row r="60" spans="1:22" ht="13.5">
      <c r="A60" s="25"/>
      <c r="B60" s="10">
        <v>53</v>
      </c>
      <c r="C60" s="8" t="s">
        <v>25</v>
      </c>
      <c r="D60" s="22" t="s">
        <v>6</v>
      </c>
      <c r="E60" s="102">
        <v>14</v>
      </c>
      <c r="F60" s="103">
        <v>8</v>
      </c>
      <c r="G60" s="10">
        <f>RANK(H60,H$8:H$116)</f>
        <v>55</v>
      </c>
      <c r="H60" s="9">
        <v>55.6</v>
      </c>
      <c r="I60" s="7">
        <v>23</v>
      </c>
      <c r="J60" s="7">
        <v>600</v>
      </c>
      <c r="K60" s="62">
        <f>H60/J60</f>
        <v>0.09266666666666667</v>
      </c>
      <c r="L60" s="11">
        <f>IF((E60=0),0,E60/F60)</f>
        <v>1.75</v>
      </c>
      <c r="M60" s="11">
        <f>IF((H60=0),0,H60/I60)</f>
        <v>2.4173913043478263</v>
      </c>
      <c r="N60" s="9">
        <f>E60-J60/365*$B$5</f>
        <v>-35.31506849315068</v>
      </c>
      <c r="O60" s="9">
        <f>H60-J60*$D$4</f>
        <v>-93.58032786885246</v>
      </c>
      <c r="P60" s="9">
        <f>H60/$D$4</f>
        <v>223.62197802197804</v>
      </c>
      <c r="Q60" s="50">
        <f>P60/J60</f>
        <v>0.3727032967032967</v>
      </c>
      <c r="R60" s="104">
        <v>0</v>
      </c>
      <c r="S60" s="61">
        <v>0</v>
      </c>
      <c r="T60" s="61">
        <v>0</v>
      </c>
      <c r="U60" s="36" t="s">
        <v>184</v>
      </c>
      <c r="V60" s="58">
        <v>62</v>
      </c>
    </row>
    <row r="61" spans="1:22" ht="13.5">
      <c r="A61" s="25"/>
      <c r="B61" s="10">
        <v>54</v>
      </c>
      <c r="C61" s="8" t="s">
        <v>30</v>
      </c>
      <c r="D61" s="22" t="s">
        <v>28</v>
      </c>
      <c r="E61" s="102">
        <v>13.9</v>
      </c>
      <c r="F61" s="103">
        <v>7</v>
      </c>
      <c r="G61" s="10">
        <f>RANK(H61,H$8:H$116)</f>
        <v>41</v>
      </c>
      <c r="H61" s="9">
        <v>159.9</v>
      </c>
      <c r="I61" s="7">
        <v>43</v>
      </c>
      <c r="J61" s="7">
        <v>1500</v>
      </c>
      <c r="K61" s="62">
        <f>H61/J61</f>
        <v>0.1066</v>
      </c>
      <c r="L61" s="11">
        <f>IF((E61=0),0,E61/F61)</f>
        <v>1.9857142857142858</v>
      </c>
      <c r="M61" s="11">
        <f>IF((H61=0),0,H61/I61)</f>
        <v>3.718604651162791</v>
      </c>
      <c r="N61" s="9">
        <f>E61-J61/365*$B$5</f>
        <v>-109.38767123287673</v>
      </c>
      <c r="O61" s="9">
        <f>H61-J61*$D$4</f>
        <v>-213.05081967213115</v>
      </c>
      <c r="P61" s="9">
        <f>H61/$D$4</f>
        <v>643.1142857142858</v>
      </c>
      <c r="Q61" s="50">
        <f>P61/J61</f>
        <v>0.42874285714285715</v>
      </c>
      <c r="R61" s="104">
        <v>1</v>
      </c>
      <c r="S61" s="61">
        <v>19</v>
      </c>
      <c r="T61" s="61">
        <v>170</v>
      </c>
      <c r="U61" s="36" t="s">
        <v>161</v>
      </c>
      <c r="V61" s="58">
        <v>59</v>
      </c>
    </row>
    <row r="62" spans="1:22" ht="13.5">
      <c r="A62" s="25"/>
      <c r="B62" s="10">
        <v>55</v>
      </c>
      <c r="C62" s="8" t="s">
        <v>113</v>
      </c>
      <c r="D62" s="22" t="s">
        <v>114</v>
      </c>
      <c r="E62" s="102">
        <v>13.8</v>
      </c>
      <c r="F62" s="103">
        <v>2</v>
      </c>
      <c r="G62" s="10">
        <f>RANK(H62,H$8:H$116)</f>
        <v>51</v>
      </c>
      <c r="H62" s="9">
        <v>85.2</v>
      </c>
      <c r="I62" s="7">
        <v>11</v>
      </c>
      <c r="J62" s="7">
        <v>700</v>
      </c>
      <c r="K62" s="62">
        <f>H62/J62</f>
        <v>0.12171428571428572</v>
      </c>
      <c r="L62" s="11">
        <f>IF((E62=0),0,E62/F62)</f>
        <v>6.9</v>
      </c>
      <c r="M62" s="11">
        <f>IF((H62=0),0,H62/I62)</f>
        <v>7.745454545454546</v>
      </c>
      <c r="N62" s="9">
        <f>E62-J62/365*$B$5</f>
        <v>-43.73424657534247</v>
      </c>
      <c r="O62" s="9">
        <f>H62-J62*$D$4</f>
        <v>-88.84371584699453</v>
      </c>
      <c r="P62" s="9">
        <f>H62/$D$4</f>
        <v>342.67252747252746</v>
      </c>
      <c r="Q62" s="50">
        <f>P62/J62</f>
        <v>0.48953218210361066</v>
      </c>
      <c r="R62" s="104">
        <v>3</v>
      </c>
      <c r="S62" s="61">
        <v>20</v>
      </c>
      <c r="T62" s="61">
        <v>0</v>
      </c>
      <c r="U62" s="36" t="s">
        <v>178</v>
      </c>
      <c r="V62" s="58">
        <v>59</v>
      </c>
    </row>
    <row r="63" spans="1:22" ht="13.5">
      <c r="A63" s="25"/>
      <c r="B63" s="10">
        <v>56</v>
      </c>
      <c r="C63" s="8" t="s">
        <v>136</v>
      </c>
      <c r="D63" s="22" t="s">
        <v>137</v>
      </c>
      <c r="E63" s="102">
        <v>10.95</v>
      </c>
      <c r="F63" s="103">
        <v>2</v>
      </c>
      <c r="G63" s="10">
        <f>RANK(H63,H$8:H$116)</f>
        <v>35</v>
      </c>
      <c r="H63" s="9">
        <v>175.94</v>
      </c>
      <c r="I63" s="7">
        <v>19</v>
      </c>
      <c r="J63" s="7">
        <v>1500</v>
      </c>
      <c r="K63" s="62">
        <f>H63/J63</f>
        <v>0.11729333333333333</v>
      </c>
      <c r="L63" s="11">
        <f>IF((E63=0),0,E63/F63)</f>
        <v>5.475</v>
      </c>
      <c r="M63" s="11">
        <f>IF((H63=0),0,H63/I63)</f>
        <v>9.26</v>
      </c>
      <c r="N63" s="9">
        <f>E63-J63/365*$B$5</f>
        <v>-112.33767123287673</v>
      </c>
      <c r="O63" s="9">
        <f>H63-J63*$D$4</f>
        <v>-197.01081967213116</v>
      </c>
      <c r="P63" s="9">
        <f>H63/$D$4</f>
        <v>707.6268131868131</v>
      </c>
      <c r="Q63" s="50">
        <f>P63/J63</f>
        <v>0.47175120879120874</v>
      </c>
      <c r="R63" s="104">
        <v>1</v>
      </c>
      <c r="S63" s="61">
        <v>18</v>
      </c>
      <c r="T63" s="61">
        <v>0</v>
      </c>
      <c r="U63" s="36" t="s">
        <v>168</v>
      </c>
      <c r="V63" s="58">
        <v>26</v>
      </c>
    </row>
    <row r="64" spans="1:22" ht="13.5">
      <c r="A64" s="25"/>
      <c r="B64" s="10">
        <v>57</v>
      </c>
      <c r="C64" s="8" t="s">
        <v>88</v>
      </c>
      <c r="D64" s="22" t="s">
        <v>106</v>
      </c>
      <c r="E64" s="102">
        <v>2</v>
      </c>
      <c r="F64" s="103">
        <v>1</v>
      </c>
      <c r="G64" s="10">
        <f>RANK(H64,H$8:H$116)</f>
        <v>60</v>
      </c>
      <c r="H64" s="9">
        <v>15</v>
      </c>
      <c r="I64" s="7">
        <v>7</v>
      </c>
      <c r="J64" s="7">
        <v>300</v>
      </c>
      <c r="K64" s="62">
        <f>H64/J64</f>
        <v>0.05</v>
      </c>
      <c r="L64" s="11">
        <f>IF((E64=0),0,E64/F64)</f>
        <v>2</v>
      </c>
      <c r="M64" s="11">
        <f>IF((H64=0),0,H64/I64)</f>
        <v>2.142857142857143</v>
      </c>
      <c r="N64" s="9">
        <f>E64-J64/365*$B$5</f>
        <v>-22.65753424657534</v>
      </c>
      <c r="O64" s="9">
        <f>H64-J64*$D$4</f>
        <v>-59.59016393442623</v>
      </c>
      <c r="P64" s="9">
        <f>H64/$D$4</f>
        <v>60.32967032967033</v>
      </c>
      <c r="Q64" s="50">
        <f>P64/J64</f>
        <v>0.2010989010989011</v>
      </c>
      <c r="R64" s="104">
        <v>1</v>
      </c>
      <c r="S64" s="61">
        <v>4</v>
      </c>
      <c r="T64" s="61">
        <v>500</v>
      </c>
      <c r="U64" s="36" t="s">
        <v>188</v>
      </c>
      <c r="V64" s="58">
        <v>62</v>
      </c>
    </row>
    <row r="65" spans="1:22" ht="13.5">
      <c r="A65" s="25"/>
      <c r="B65" s="10">
        <v>58</v>
      </c>
      <c r="C65" s="8" t="s">
        <v>11</v>
      </c>
      <c r="D65" s="22" t="s">
        <v>6</v>
      </c>
      <c r="E65" s="102">
        <v>0</v>
      </c>
      <c r="F65" s="103">
        <v>0</v>
      </c>
      <c r="G65" s="10">
        <f>RANK(H65,H$8:H$116)</f>
        <v>57</v>
      </c>
      <c r="H65" s="9">
        <v>36</v>
      </c>
      <c r="I65" s="7">
        <v>5</v>
      </c>
      <c r="J65" s="7">
        <v>600</v>
      </c>
      <c r="K65" s="62">
        <f>H65/J65</f>
        <v>0.06</v>
      </c>
      <c r="L65" s="11">
        <f>IF((E65=0),0,E65/F65)</f>
        <v>0</v>
      </c>
      <c r="M65" s="11">
        <f>IF((H65=0),0,H65/I65)</f>
        <v>7.2</v>
      </c>
      <c r="N65" s="9">
        <f>E65-J65/365*$B$5</f>
        <v>-49.31506849315068</v>
      </c>
      <c r="O65" s="9">
        <f>H65-J65*$D$4</f>
        <v>-113.18032786885246</v>
      </c>
      <c r="P65" s="9">
        <f>H65/$D$4</f>
        <v>144.7912087912088</v>
      </c>
      <c r="Q65" s="50">
        <f>P65/J65</f>
        <v>0.2413186813186813</v>
      </c>
      <c r="R65" s="104">
        <v>14</v>
      </c>
      <c r="S65" s="61">
        <v>43</v>
      </c>
      <c r="T65" s="61">
        <v>180</v>
      </c>
      <c r="U65" s="36" t="s">
        <v>189</v>
      </c>
      <c r="V65" s="58">
        <v>56</v>
      </c>
    </row>
    <row r="66" spans="1:22" ht="13.5">
      <c r="A66" s="25"/>
      <c r="B66" s="10">
        <v>58</v>
      </c>
      <c r="C66" s="8" t="s">
        <v>87</v>
      </c>
      <c r="D66" s="22" t="s">
        <v>6</v>
      </c>
      <c r="E66" s="102">
        <v>0</v>
      </c>
      <c r="F66" s="103">
        <v>0</v>
      </c>
      <c r="G66" s="10">
        <f>RANK(H66,H$8:H$116)</f>
        <v>58</v>
      </c>
      <c r="H66" s="9">
        <v>27.5</v>
      </c>
      <c r="I66" s="7">
        <v>3</v>
      </c>
      <c r="J66" s="7">
        <v>500</v>
      </c>
      <c r="K66" s="62">
        <f>H66/J66</f>
        <v>0.055</v>
      </c>
      <c r="L66" s="11">
        <f>IF((E66=0),0,E66/F66)</f>
        <v>0</v>
      </c>
      <c r="M66" s="11">
        <f>IF((H66=0),0,H66/I66)</f>
        <v>9.166666666666666</v>
      </c>
      <c r="N66" s="9">
        <f>E66-J66/365*$B$5</f>
        <v>-41.0958904109589</v>
      </c>
      <c r="O66" s="9">
        <f>H66-J66*$D$4</f>
        <v>-96.81693989071039</v>
      </c>
      <c r="P66" s="9">
        <f>H66/$D$4</f>
        <v>110.6043956043956</v>
      </c>
      <c r="Q66" s="50">
        <f>P66/J66</f>
        <v>0.22120879120879122</v>
      </c>
      <c r="R66" s="104">
        <v>0</v>
      </c>
      <c r="S66" s="61">
        <v>0</v>
      </c>
      <c r="T66" s="61">
        <v>0</v>
      </c>
      <c r="U66" s="36" t="s">
        <v>107</v>
      </c>
      <c r="V66" s="58">
        <v>58</v>
      </c>
    </row>
    <row r="67" spans="1:22" ht="13.5">
      <c r="A67" s="25" t="s">
        <v>32</v>
      </c>
      <c r="B67" s="10">
        <v>58</v>
      </c>
      <c r="C67" s="8" t="s">
        <v>198</v>
      </c>
      <c r="D67" s="22" t="s">
        <v>195</v>
      </c>
      <c r="E67" s="102">
        <v>0</v>
      </c>
      <c r="F67" s="103">
        <v>0</v>
      </c>
      <c r="G67" s="10">
        <f>RANK(H67,H$8:H$116)</f>
        <v>59</v>
      </c>
      <c r="H67" s="9">
        <v>18</v>
      </c>
      <c r="I67" s="7">
        <v>4</v>
      </c>
      <c r="J67" s="7">
        <v>47</v>
      </c>
      <c r="K67" s="62">
        <f>H67/J67</f>
        <v>0.3829787234042553</v>
      </c>
      <c r="L67" s="11">
        <f>IF((E67=0),0,E67/F67)</f>
        <v>0</v>
      </c>
      <c r="M67" s="11">
        <f>IF((H67=0),0,H67/I67)</f>
        <v>4.5</v>
      </c>
      <c r="N67" s="9">
        <f>E67-J67/365*$B$5</f>
        <v>-3.863013698630137</v>
      </c>
      <c r="O67" s="9">
        <f>H67-J67*$D$4</f>
        <v>6.314207650273223</v>
      </c>
      <c r="P67" s="9">
        <f>H67/$D$4</f>
        <v>72.3956043956044</v>
      </c>
      <c r="Q67" s="50">
        <f>P67/J67</f>
        <v>1.5403320084171148</v>
      </c>
      <c r="R67" s="104">
        <v>0</v>
      </c>
      <c r="S67" s="61">
        <v>0</v>
      </c>
      <c r="T67" s="61">
        <v>0</v>
      </c>
      <c r="U67" s="36" t="s">
        <v>201</v>
      </c>
      <c r="V67" s="58">
        <v>38</v>
      </c>
    </row>
    <row r="68" spans="1:22" ht="13.5">
      <c r="A68" s="25" t="s">
        <v>32</v>
      </c>
      <c r="B68" s="10">
        <v>58</v>
      </c>
      <c r="C68" s="8" t="s">
        <v>125</v>
      </c>
      <c r="D68" s="22" t="s">
        <v>135</v>
      </c>
      <c r="E68" s="102">
        <v>0</v>
      </c>
      <c r="F68" s="103">
        <v>0</v>
      </c>
      <c r="G68" s="10">
        <f>RANK(H68,H$8:H$116)</f>
        <v>61</v>
      </c>
      <c r="H68" s="9">
        <v>0</v>
      </c>
      <c r="I68" s="7">
        <v>0</v>
      </c>
      <c r="J68" s="7">
        <v>5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-0.410958904109589</v>
      </c>
      <c r="O68" s="9">
        <f>H68-J68*$D$4</f>
        <v>-1.2431693989071038</v>
      </c>
      <c r="P68" s="9">
        <f>H68/$D$4</f>
        <v>0</v>
      </c>
      <c r="Q68" s="50">
        <f>P68/J68</f>
        <v>0</v>
      </c>
      <c r="R68" s="104">
        <v>0</v>
      </c>
      <c r="S68" s="61">
        <v>0</v>
      </c>
      <c r="T68" s="61">
        <v>0</v>
      </c>
      <c r="U68" s="36" t="s">
        <v>190</v>
      </c>
      <c r="V68" s="58">
        <v>52</v>
      </c>
    </row>
    <row r="69" spans="1:22" ht="13.5">
      <c r="A69" s="25"/>
      <c r="B69" s="10">
        <v>58</v>
      </c>
      <c r="C69" s="8" t="s">
        <v>122</v>
      </c>
      <c r="D69" s="22" t="s">
        <v>6</v>
      </c>
      <c r="E69" s="102">
        <v>0</v>
      </c>
      <c r="F69" s="103">
        <v>0</v>
      </c>
      <c r="G69" s="10">
        <f>RANK(H69,H$8:H$116)</f>
        <v>61</v>
      </c>
      <c r="H69" s="9">
        <v>0</v>
      </c>
      <c r="I69" s="7">
        <v>0</v>
      </c>
      <c r="J69" s="7">
        <v>12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-0.9863013698630136</v>
      </c>
      <c r="O69" s="9">
        <f>H69-J69*$D$4</f>
        <v>-2.9836065573770494</v>
      </c>
      <c r="P69" s="9">
        <f>H69/$D$4</f>
        <v>0</v>
      </c>
      <c r="Q69" s="50">
        <f>P69/J69</f>
        <v>0</v>
      </c>
      <c r="R69" s="104">
        <v>6</v>
      </c>
      <c r="S69" s="61">
        <v>18</v>
      </c>
      <c r="T69" s="61">
        <v>0</v>
      </c>
      <c r="U69" s="36" t="s">
        <v>192</v>
      </c>
      <c r="V69" s="58">
        <v>63</v>
      </c>
    </row>
    <row r="70" spans="1:22" ht="13.5">
      <c r="A70" s="25"/>
      <c r="B70" s="10">
        <v>58</v>
      </c>
      <c r="C70" s="8" t="s">
        <v>97</v>
      </c>
      <c r="D70" s="22" t="s">
        <v>6</v>
      </c>
      <c r="E70" s="102">
        <v>0</v>
      </c>
      <c r="F70" s="103">
        <v>0</v>
      </c>
      <c r="G70" s="10">
        <f>RANK(H70,H$8:H$116)</f>
        <v>61</v>
      </c>
      <c r="H70" s="9">
        <v>0</v>
      </c>
      <c r="I70" s="7">
        <v>0</v>
      </c>
      <c r="J70" s="7">
        <v>100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-8.21917808219178</v>
      </c>
      <c r="O70" s="9">
        <f>H70-J70*$D$4</f>
        <v>-24.863387978142075</v>
      </c>
      <c r="P70" s="9">
        <f>H70/$D$4</f>
        <v>0</v>
      </c>
      <c r="Q70" s="50">
        <f>P70/J70</f>
        <v>0</v>
      </c>
      <c r="R70" s="104">
        <v>0</v>
      </c>
      <c r="S70" s="61">
        <v>0</v>
      </c>
      <c r="T70" s="61">
        <v>50</v>
      </c>
      <c r="U70" s="36" t="s">
        <v>193</v>
      </c>
      <c r="V70" s="58">
        <v>59</v>
      </c>
    </row>
    <row r="71" spans="1:22" ht="13.5">
      <c r="A71" s="25"/>
      <c r="B71" s="10">
        <v>58</v>
      </c>
      <c r="C71" s="8" t="s">
        <v>21</v>
      </c>
      <c r="D71" s="22" t="s">
        <v>6</v>
      </c>
      <c r="E71" s="102">
        <v>0</v>
      </c>
      <c r="F71" s="103">
        <v>0</v>
      </c>
      <c r="G71" s="10">
        <f>RANK(H71,H$8:H$116)</f>
        <v>61</v>
      </c>
      <c r="H71" s="9">
        <v>0</v>
      </c>
      <c r="I71" s="7">
        <v>0</v>
      </c>
      <c r="J71" s="7">
        <v>500</v>
      </c>
      <c r="K71" s="62">
        <f>H71/J71</f>
        <v>0</v>
      </c>
      <c r="L71" s="11">
        <f>IF((E71=0),0,E71/F71)</f>
        <v>0</v>
      </c>
      <c r="M71" s="11">
        <f>IF((H71=0),0,H71/I71)</f>
        <v>0</v>
      </c>
      <c r="N71" s="9">
        <f>E71-J71/365*$B$5</f>
        <v>-41.0958904109589</v>
      </c>
      <c r="O71" s="9">
        <f>H71-J71*$D$4</f>
        <v>-124.31693989071039</v>
      </c>
      <c r="P71" s="9">
        <f>H71/$D$4</f>
        <v>0</v>
      </c>
      <c r="Q71" s="50">
        <f>P71/J71</f>
        <v>0</v>
      </c>
      <c r="R71" s="104">
        <v>0</v>
      </c>
      <c r="S71" s="61">
        <v>0</v>
      </c>
      <c r="T71" s="61">
        <v>500</v>
      </c>
      <c r="U71" s="36" t="s">
        <v>191</v>
      </c>
      <c r="V71" s="58">
        <v>60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61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61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61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61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61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61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61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61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61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61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61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61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61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61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61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61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61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61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61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61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61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61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61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61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61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61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61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61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61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61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61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61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61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61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61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61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61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61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61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61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61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61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61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61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61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74</v>
      </c>
      <c r="E122" s="89">
        <f>SUM(E8:E116)</f>
        <v>5621.999999999998</v>
      </c>
      <c r="F122" s="89">
        <f>SUM(F8:F116)</f>
        <v>725</v>
      </c>
      <c r="G122" s="89"/>
      <c r="H122" s="89">
        <f>SUM(H8:H116)</f>
        <v>18623.39</v>
      </c>
      <c r="I122" s="89">
        <f>SUM(I8:I116)</f>
        <v>2266</v>
      </c>
      <c r="J122" s="89">
        <f>SUM(J8:J116)</f>
        <v>82009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49</v>
      </c>
      <c r="E123" s="92">
        <f>AVERAGE(E8:E116)</f>
        <v>87.84374999999997</v>
      </c>
      <c r="F123" s="92">
        <f>AVERAGE(F8:F116)</f>
        <v>11.328125</v>
      </c>
      <c r="G123" s="92"/>
      <c r="H123" s="92">
        <f>AVERAGE(H8:H116)</f>
        <v>290.99046875</v>
      </c>
      <c r="I123" s="92">
        <f>AVERAGE(I8:I116)</f>
        <v>35.40625</v>
      </c>
      <c r="J123" s="92">
        <f>AVERAGE(J8:J116)</f>
        <v>1281.390625</v>
      </c>
      <c r="K123" s="93">
        <f>H122/J122</f>
        <v>0.22708958772817617</v>
      </c>
      <c r="Q123" s="40"/>
      <c r="R123" s="94"/>
      <c r="S123" s="94"/>
      <c r="T123" s="94"/>
      <c r="V123" s="55"/>
    </row>
    <row r="124" spans="3:20" ht="13.5">
      <c r="C124" s="26" t="s">
        <v>75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P26" sqref="P26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65</v>
      </c>
    </row>
    <row r="2" spans="2:11" ht="11.25">
      <c r="B2" s="30" t="s">
        <v>64</v>
      </c>
      <c r="I2" s="41" t="s">
        <v>71</v>
      </c>
      <c r="J2" s="44"/>
      <c r="K2" s="30" t="s">
        <v>69</v>
      </c>
    </row>
    <row r="4" spans="2:13" ht="11.25">
      <c r="B4" s="30" t="s">
        <v>70</v>
      </c>
      <c r="K4" s="52">
        <f>DATA!A4</f>
        <v>91</v>
      </c>
      <c r="L4" s="53" t="s">
        <v>205</v>
      </c>
      <c r="M4" s="54">
        <f>DATA!D4</f>
        <v>0.24863387978142076</v>
      </c>
    </row>
    <row r="6" spans="2:15" s="41" customFormat="1" ht="11.25">
      <c r="B6" s="42" t="s">
        <v>57</v>
      </c>
      <c r="C6" s="42" t="s">
        <v>62</v>
      </c>
      <c r="D6" s="42" t="s">
        <v>58</v>
      </c>
      <c r="E6" s="42" t="s">
        <v>48</v>
      </c>
      <c r="F6" s="42" t="s">
        <v>59</v>
      </c>
      <c r="G6" s="42" t="s">
        <v>62</v>
      </c>
      <c r="H6" s="42" t="s">
        <v>60</v>
      </c>
      <c r="I6" s="42" t="s">
        <v>63</v>
      </c>
      <c r="J6" s="42" t="s">
        <v>78</v>
      </c>
      <c r="K6" s="42" t="s">
        <v>62</v>
      </c>
      <c r="L6" s="42" t="s">
        <v>79</v>
      </c>
      <c r="M6" s="42" t="s">
        <v>62</v>
      </c>
      <c r="N6" s="42" t="s">
        <v>61</v>
      </c>
      <c r="O6" s="42" t="s">
        <v>62</v>
      </c>
    </row>
    <row r="7" spans="1:15" s="48" customFormat="1" ht="11.25">
      <c r="A7" s="43">
        <v>1</v>
      </c>
      <c r="B7" s="44" t="s">
        <v>127</v>
      </c>
      <c r="C7" s="45">
        <v>1223.5</v>
      </c>
      <c r="D7" s="44" t="s">
        <v>95</v>
      </c>
      <c r="E7" s="46">
        <v>91</v>
      </c>
      <c r="F7" s="44" t="s">
        <v>95</v>
      </c>
      <c r="G7" s="46">
        <v>4200</v>
      </c>
      <c r="H7" s="77" t="s">
        <v>19</v>
      </c>
      <c r="I7" s="100">
        <v>0.7080000000000001</v>
      </c>
      <c r="J7" s="44" t="s">
        <v>20</v>
      </c>
      <c r="K7" s="47">
        <v>17.975</v>
      </c>
      <c r="L7" s="44" t="s">
        <v>20</v>
      </c>
      <c r="M7" s="47">
        <v>16.866666666666667</v>
      </c>
      <c r="N7" s="44" t="s">
        <v>112</v>
      </c>
      <c r="O7" s="47">
        <v>442.1983606557376</v>
      </c>
    </row>
    <row r="8" spans="1:15" s="48" customFormat="1" ht="11.25">
      <c r="A8" s="43">
        <v>2</v>
      </c>
      <c r="B8" s="44" t="s">
        <v>95</v>
      </c>
      <c r="C8" s="45">
        <v>1203.9</v>
      </c>
      <c r="D8" s="44" t="s">
        <v>127</v>
      </c>
      <c r="E8" s="46">
        <v>90</v>
      </c>
      <c r="F8" s="44" t="s">
        <v>127</v>
      </c>
      <c r="G8" s="46">
        <v>3600</v>
      </c>
      <c r="H8" s="77" t="s">
        <v>29</v>
      </c>
      <c r="I8" s="100">
        <v>0.42519999999999997</v>
      </c>
      <c r="J8" s="44" t="s">
        <v>92</v>
      </c>
      <c r="K8" s="47">
        <v>15.666666666666666</v>
      </c>
      <c r="L8" s="44" t="s">
        <v>92</v>
      </c>
      <c r="M8" s="47">
        <v>16.346938775510203</v>
      </c>
      <c r="N8" s="44" t="s">
        <v>127</v>
      </c>
      <c r="O8" s="47">
        <v>328.4180327868853</v>
      </c>
    </row>
    <row r="9" spans="1:15" s="48" customFormat="1" ht="11.25">
      <c r="A9" s="43">
        <v>3</v>
      </c>
      <c r="B9" s="44" t="s">
        <v>112</v>
      </c>
      <c r="C9" s="45">
        <v>1188.1</v>
      </c>
      <c r="D9" s="44" t="s">
        <v>16</v>
      </c>
      <c r="E9" s="46">
        <v>90</v>
      </c>
      <c r="F9" s="44" t="s">
        <v>18</v>
      </c>
      <c r="G9" s="46">
        <v>3600</v>
      </c>
      <c r="H9" s="77" t="s">
        <v>112</v>
      </c>
      <c r="I9" s="100">
        <v>0.3960333333333333</v>
      </c>
      <c r="J9" s="44" t="s">
        <v>112</v>
      </c>
      <c r="K9" s="47">
        <v>14.278571428571428</v>
      </c>
      <c r="L9" s="44" t="s">
        <v>112</v>
      </c>
      <c r="M9" s="47">
        <v>15.039240506329113</v>
      </c>
      <c r="N9" s="44" t="s">
        <v>73</v>
      </c>
      <c r="O9" s="47">
        <v>264.0983606557377</v>
      </c>
    </row>
    <row r="10" spans="1:15" s="48" customFormat="1" ht="11.25">
      <c r="A10" s="43">
        <v>4</v>
      </c>
      <c r="B10" s="44" t="s">
        <v>73</v>
      </c>
      <c r="C10" s="45">
        <v>1010</v>
      </c>
      <c r="D10" s="44" t="s">
        <v>86</v>
      </c>
      <c r="E10" s="46">
        <v>84</v>
      </c>
      <c r="F10" s="44" t="s">
        <v>92</v>
      </c>
      <c r="G10" s="46">
        <v>3200</v>
      </c>
      <c r="H10" s="77" t="s">
        <v>198</v>
      </c>
      <c r="I10" s="100">
        <v>0.3829787234042553</v>
      </c>
      <c r="J10" s="44" t="s">
        <v>131</v>
      </c>
      <c r="K10" s="47">
        <v>13.125</v>
      </c>
      <c r="L10" s="44" t="s">
        <v>127</v>
      </c>
      <c r="M10" s="47">
        <v>13.594444444444445</v>
      </c>
      <c r="N10" s="44" t="s">
        <v>77</v>
      </c>
      <c r="O10" s="47">
        <v>214.45901639344265</v>
      </c>
    </row>
    <row r="11" spans="1:15" s="48" customFormat="1" ht="11.25">
      <c r="A11" s="43">
        <v>5</v>
      </c>
      <c r="B11" s="44" t="s">
        <v>92</v>
      </c>
      <c r="C11" s="45">
        <v>801</v>
      </c>
      <c r="D11" s="44" t="s">
        <v>73</v>
      </c>
      <c r="E11" s="46">
        <v>82</v>
      </c>
      <c r="F11" s="44" t="s">
        <v>112</v>
      </c>
      <c r="G11" s="46">
        <v>3000</v>
      </c>
      <c r="H11" s="77" t="s">
        <v>8</v>
      </c>
      <c r="I11" s="100">
        <v>0.378</v>
      </c>
      <c r="J11" s="44" t="s">
        <v>22</v>
      </c>
      <c r="K11" s="47">
        <v>11.655555555555557</v>
      </c>
      <c r="L11" s="44" t="s">
        <v>95</v>
      </c>
      <c r="M11" s="47">
        <v>13.22967032967033</v>
      </c>
      <c r="N11" s="44" t="s">
        <v>138</v>
      </c>
      <c r="O11" s="47">
        <v>196.27868852459017</v>
      </c>
    </row>
    <row r="12" spans="1:15" s="48" customFormat="1" ht="11.25">
      <c r="A12" s="43">
        <v>6</v>
      </c>
      <c r="B12" s="44" t="s">
        <v>138</v>
      </c>
      <c r="C12" s="45">
        <v>793</v>
      </c>
      <c r="D12" s="44" t="s">
        <v>112</v>
      </c>
      <c r="E12" s="46">
        <v>79</v>
      </c>
      <c r="F12" s="44" t="s">
        <v>73</v>
      </c>
      <c r="G12" s="46">
        <v>3000</v>
      </c>
      <c r="H12" s="77" t="s">
        <v>81</v>
      </c>
      <c r="I12" s="100">
        <v>0.376</v>
      </c>
      <c r="J12" s="44" t="s">
        <v>80</v>
      </c>
      <c r="K12" s="47">
        <v>11.555555555555555</v>
      </c>
      <c r="L12" s="44" t="s">
        <v>131</v>
      </c>
      <c r="M12" s="47">
        <v>12.38888888888889</v>
      </c>
      <c r="N12" s="44" t="s">
        <v>8</v>
      </c>
      <c r="O12" s="47">
        <v>194.04918032786884</v>
      </c>
    </row>
    <row r="13" spans="1:15" s="48" customFormat="1" ht="11.25">
      <c r="A13" s="43">
        <v>7</v>
      </c>
      <c r="B13" s="44" t="s">
        <v>18</v>
      </c>
      <c r="C13" s="45">
        <v>768.9</v>
      </c>
      <c r="D13" s="44" t="s">
        <v>96</v>
      </c>
      <c r="E13" s="46">
        <v>78</v>
      </c>
      <c r="F13" s="44" t="s">
        <v>128</v>
      </c>
      <c r="G13" s="46">
        <v>3000</v>
      </c>
      <c r="H13" s="77" t="s">
        <v>77</v>
      </c>
      <c r="I13" s="100">
        <v>0.36777777777777776</v>
      </c>
      <c r="J13" s="44" t="s">
        <v>10</v>
      </c>
      <c r="K13" s="47">
        <v>11.3</v>
      </c>
      <c r="L13" s="44" t="s">
        <v>73</v>
      </c>
      <c r="M13" s="47">
        <v>12.317073170731707</v>
      </c>
      <c r="N13" s="44" t="s">
        <v>95</v>
      </c>
      <c r="O13" s="47">
        <v>159.6377049180328</v>
      </c>
    </row>
    <row r="14" spans="1:15" s="48" customFormat="1" ht="11.25">
      <c r="A14" s="43">
        <v>8</v>
      </c>
      <c r="B14" s="44" t="s">
        <v>77</v>
      </c>
      <c r="C14" s="45">
        <v>662</v>
      </c>
      <c r="D14" s="44" t="s">
        <v>18</v>
      </c>
      <c r="E14" s="46">
        <v>74</v>
      </c>
      <c r="F14" s="44" t="s">
        <v>132</v>
      </c>
      <c r="G14" s="46">
        <v>2700</v>
      </c>
      <c r="H14" s="77" t="s">
        <v>120</v>
      </c>
      <c r="I14" s="100">
        <v>0.3530666666666667</v>
      </c>
      <c r="J14" s="44" t="s">
        <v>73</v>
      </c>
      <c r="K14" s="47">
        <v>11.25</v>
      </c>
      <c r="L14" s="44" t="s">
        <v>80</v>
      </c>
      <c r="M14" s="47">
        <v>11.785714285714286</v>
      </c>
      <c r="N14" s="44" t="s">
        <v>120</v>
      </c>
      <c r="O14" s="47">
        <v>156.64918032786886</v>
      </c>
    </row>
    <row r="15" spans="1:15" s="48" customFormat="1" ht="11.25">
      <c r="A15" s="43">
        <v>9</v>
      </c>
      <c r="B15" s="44" t="s">
        <v>96</v>
      </c>
      <c r="C15" s="45">
        <v>619.8</v>
      </c>
      <c r="D15" s="44" t="s">
        <v>77</v>
      </c>
      <c r="E15" s="46">
        <v>74</v>
      </c>
      <c r="F15" s="44" t="s">
        <v>138</v>
      </c>
      <c r="G15" s="46">
        <v>2400</v>
      </c>
      <c r="H15" s="77" t="s">
        <v>127</v>
      </c>
      <c r="I15" s="100">
        <v>0.3398611111111111</v>
      </c>
      <c r="J15" s="44" t="s">
        <v>95</v>
      </c>
      <c r="K15" s="47">
        <v>11.093333333333334</v>
      </c>
      <c r="L15" s="44" t="s">
        <v>138</v>
      </c>
      <c r="M15" s="47">
        <v>11.32857142857143</v>
      </c>
      <c r="N15" s="44" t="s">
        <v>81</v>
      </c>
      <c r="O15" s="47">
        <v>127.36612021857923</v>
      </c>
    </row>
    <row r="16" spans="1:15" s="48" customFormat="1" ht="11.25">
      <c r="A16" s="43">
        <v>10</v>
      </c>
      <c r="B16" s="44" t="s">
        <v>8</v>
      </c>
      <c r="C16" s="45">
        <v>567</v>
      </c>
      <c r="D16" s="44" t="s">
        <v>138</v>
      </c>
      <c r="E16" s="46">
        <v>70</v>
      </c>
      <c r="F16" s="44" t="s">
        <v>86</v>
      </c>
      <c r="G16" s="46">
        <v>2400</v>
      </c>
      <c r="H16" s="77" t="s">
        <v>133</v>
      </c>
      <c r="I16" s="100">
        <v>0.337</v>
      </c>
      <c r="J16" s="44" t="s">
        <v>138</v>
      </c>
      <c r="K16" s="47">
        <v>10.772727272727273</v>
      </c>
      <c r="L16" s="44" t="s">
        <v>93</v>
      </c>
      <c r="M16" s="47">
        <v>11.129032258064516</v>
      </c>
      <c r="N16" s="44" t="s">
        <v>29</v>
      </c>
      <c r="O16" s="47">
        <v>88.28306010928961</v>
      </c>
    </row>
    <row r="17" spans="1:15" s="48" customFormat="1" ht="11.25">
      <c r="A17" s="43">
        <v>11</v>
      </c>
      <c r="B17" s="44" t="s">
        <v>120</v>
      </c>
      <c r="C17" s="45">
        <v>529.6</v>
      </c>
      <c r="D17" s="44" t="s">
        <v>111</v>
      </c>
      <c r="E17" s="46">
        <v>70</v>
      </c>
      <c r="F17" s="44" t="s">
        <v>27</v>
      </c>
      <c r="G17" s="46">
        <v>2400</v>
      </c>
      <c r="H17" s="77" t="s">
        <v>73</v>
      </c>
      <c r="I17" s="100">
        <v>0.33666666666666667</v>
      </c>
      <c r="J17" s="44" t="s">
        <v>127</v>
      </c>
      <c r="K17" s="47">
        <v>10.766666666666667</v>
      </c>
      <c r="L17" s="44" t="s">
        <v>94</v>
      </c>
      <c r="M17" s="47">
        <v>10.5625</v>
      </c>
      <c r="N17" s="44" t="s">
        <v>96</v>
      </c>
      <c r="O17" s="47">
        <v>82.75081967213112</v>
      </c>
    </row>
    <row r="18" spans="1:15" s="48" customFormat="1" ht="11.25">
      <c r="A18" s="43">
        <v>12</v>
      </c>
      <c r="B18" s="44" t="s">
        <v>86</v>
      </c>
      <c r="C18" s="45">
        <v>442</v>
      </c>
      <c r="D18" s="44" t="s">
        <v>8</v>
      </c>
      <c r="E18" s="46">
        <v>69</v>
      </c>
      <c r="F18" s="44" t="s">
        <v>96</v>
      </c>
      <c r="G18" s="46">
        <v>2160</v>
      </c>
      <c r="H18" s="77" t="s">
        <v>138</v>
      </c>
      <c r="I18" s="100">
        <v>0.3304166666666667</v>
      </c>
      <c r="J18" s="44" t="s">
        <v>18</v>
      </c>
      <c r="K18" s="47">
        <v>10.652173913043478</v>
      </c>
      <c r="L18" s="44" t="s">
        <v>18</v>
      </c>
      <c r="M18" s="47">
        <v>10.39054054054054</v>
      </c>
      <c r="N18" s="44" t="s">
        <v>19</v>
      </c>
      <c r="O18" s="47">
        <v>68.9049180327869</v>
      </c>
    </row>
    <row r="19" spans="1:15" s="48" customFormat="1" ht="11.25">
      <c r="A19" s="43">
        <v>13</v>
      </c>
      <c r="B19" s="44" t="s">
        <v>111</v>
      </c>
      <c r="C19" s="45">
        <v>435</v>
      </c>
      <c r="D19" s="44" t="s">
        <v>119</v>
      </c>
      <c r="E19" s="46">
        <v>68</v>
      </c>
      <c r="F19" s="44" t="s">
        <v>22</v>
      </c>
      <c r="G19" s="46">
        <v>2000</v>
      </c>
      <c r="H19" s="77" t="s">
        <v>31</v>
      </c>
      <c r="I19" s="100">
        <v>0.31539999999999996</v>
      </c>
      <c r="J19" s="44" t="s">
        <v>94</v>
      </c>
      <c r="K19" s="47">
        <v>10.25</v>
      </c>
      <c r="L19" s="44" t="s">
        <v>22</v>
      </c>
      <c r="M19" s="47">
        <v>9.937037037037037</v>
      </c>
      <c r="N19" s="44" t="s">
        <v>31</v>
      </c>
      <c r="O19" s="47">
        <v>66.7661202185792</v>
      </c>
    </row>
    <row r="20" spans="1:15" s="48" customFormat="1" ht="11.25">
      <c r="A20" s="43">
        <v>14</v>
      </c>
      <c r="B20" s="44" t="s">
        <v>132</v>
      </c>
      <c r="C20" s="45">
        <v>378.6</v>
      </c>
      <c r="D20" s="44" t="s">
        <v>115</v>
      </c>
      <c r="E20" s="46">
        <v>61</v>
      </c>
      <c r="F20" s="44" t="s">
        <v>10</v>
      </c>
      <c r="G20" s="46">
        <v>2000</v>
      </c>
      <c r="H20" s="77" t="s">
        <v>13</v>
      </c>
      <c r="I20" s="100">
        <v>0.29833333333333334</v>
      </c>
      <c r="J20" s="44" t="s">
        <v>77</v>
      </c>
      <c r="K20" s="47">
        <v>9.931034482758621</v>
      </c>
      <c r="L20" s="44" t="s">
        <v>116</v>
      </c>
      <c r="M20" s="47">
        <v>9.719354838709679</v>
      </c>
      <c r="N20" s="44" t="s">
        <v>111</v>
      </c>
      <c r="O20" s="47">
        <v>62.04918032786884</v>
      </c>
    </row>
    <row r="21" spans="1:15" s="48" customFormat="1" ht="11.25">
      <c r="A21" s="43">
        <v>15</v>
      </c>
      <c r="B21" s="44" t="s">
        <v>81</v>
      </c>
      <c r="C21" s="45">
        <v>376</v>
      </c>
      <c r="D21" s="44" t="s">
        <v>120</v>
      </c>
      <c r="E21" s="46">
        <v>58</v>
      </c>
      <c r="F21" s="44" t="s">
        <v>194</v>
      </c>
      <c r="G21" s="46">
        <v>1970</v>
      </c>
      <c r="H21" s="77" t="s">
        <v>26</v>
      </c>
      <c r="I21" s="100">
        <v>0.295</v>
      </c>
      <c r="J21" s="44" t="s">
        <v>116</v>
      </c>
      <c r="K21" s="47">
        <v>9.10909090909091</v>
      </c>
      <c r="L21" s="44" t="s">
        <v>10</v>
      </c>
      <c r="M21" s="47">
        <v>9.595652173913043</v>
      </c>
      <c r="N21" s="44" t="s">
        <v>133</v>
      </c>
      <c r="O21" s="47">
        <v>44.18306010928961</v>
      </c>
    </row>
    <row r="22" spans="1:15" s="48" customFormat="1" ht="11.25">
      <c r="A22" s="43">
        <v>16</v>
      </c>
      <c r="B22" s="44" t="s">
        <v>194</v>
      </c>
      <c r="C22" s="45">
        <v>374</v>
      </c>
      <c r="D22" s="44" t="s">
        <v>31</v>
      </c>
      <c r="E22" s="46">
        <v>54</v>
      </c>
      <c r="F22" s="44" t="s">
        <v>77</v>
      </c>
      <c r="G22" s="46">
        <v>1800</v>
      </c>
      <c r="H22" s="77" t="s">
        <v>121</v>
      </c>
      <c r="I22" s="100">
        <v>0.294</v>
      </c>
      <c r="J22" s="44" t="s">
        <v>93</v>
      </c>
      <c r="K22" s="47">
        <v>8.727272727272727</v>
      </c>
      <c r="L22" s="44" t="s">
        <v>136</v>
      </c>
      <c r="M22" s="47">
        <v>9.26</v>
      </c>
      <c r="N22" s="44" t="s">
        <v>121</v>
      </c>
      <c r="O22" s="47">
        <v>36.29289617486339</v>
      </c>
    </row>
    <row r="23" spans="1:15" s="48" customFormat="1" ht="11.25">
      <c r="A23" s="43">
        <v>17</v>
      </c>
      <c r="B23" s="44" t="s">
        <v>93</v>
      </c>
      <c r="C23" s="45">
        <v>345</v>
      </c>
      <c r="D23" s="44" t="s">
        <v>27</v>
      </c>
      <c r="E23" s="46">
        <v>52</v>
      </c>
      <c r="F23" s="44" t="s">
        <v>129</v>
      </c>
      <c r="G23" s="46">
        <v>1800</v>
      </c>
      <c r="H23" s="77" t="s">
        <v>111</v>
      </c>
      <c r="I23" s="100">
        <v>0.29</v>
      </c>
      <c r="J23" s="44" t="s">
        <v>202</v>
      </c>
      <c r="K23" s="47">
        <v>8.7</v>
      </c>
      <c r="L23" s="44" t="s">
        <v>29</v>
      </c>
      <c r="M23" s="47">
        <v>9.243478260869566</v>
      </c>
      <c r="N23" s="44" t="s">
        <v>80</v>
      </c>
      <c r="O23" s="47">
        <v>31.639344262295083</v>
      </c>
    </row>
    <row r="24" spans="1:15" s="48" customFormat="1" ht="11.25">
      <c r="A24" s="43">
        <v>18</v>
      </c>
      <c r="B24" s="44" t="s">
        <v>80</v>
      </c>
      <c r="C24" s="45">
        <v>330</v>
      </c>
      <c r="D24" s="44" t="s">
        <v>194</v>
      </c>
      <c r="E24" s="46">
        <v>51</v>
      </c>
      <c r="F24" s="44" t="s">
        <v>8</v>
      </c>
      <c r="G24" s="46">
        <v>1500</v>
      </c>
      <c r="H24" s="77" t="s">
        <v>96</v>
      </c>
      <c r="I24" s="100">
        <v>0.28694444444444445</v>
      </c>
      <c r="J24" s="44" t="s">
        <v>81</v>
      </c>
      <c r="K24" s="47">
        <v>8</v>
      </c>
      <c r="L24" s="44" t="s">
        <v>132</v>
      </c>
      <c r="M24" s="47">
        <v>9.234146341463415</v>
      </c>
      <c r="N24" s="44" t="s">
        <v>13</v>
      </c>
      <c r="O24" s="47">
        <v>29.81967213114754</v>
      </c>
    </row>
    <row r="25" spans="1:15" s="48" customFormat="1" ht="11.25">
      <c r="A25" s="43">
        <v>19</v>
      </c>
      <c r="B25" s="44" t="s">
        <v>31</v>
      </c>
      <c r="C25" s="45">
        <v>315.4</v>
      </c>
      <c r="D25" s="44" t="s">
        <v>121</v>
      </c>
      <c r="E25" s="46">
        <v>51</v>
      </c>
      <c r="F25" s="44" t="s">
        <v>120</v>
      </c>
      <c r="G25" s="46">
        <v>1500</v>
      </c>
      <c r="H25" s="77" t="s">
        <v>95</v>
      </c>
      <c r="I25" s="100">
        <v>0.28664285714285714</v>
      </c>
      <c r="J25" s="44" t="s">
        <v>19</v>
      </c>
      <c r="K25" s="47">
        <v>8</v>
      </c>
      <c r="L25" s="44" t="s">
        <v>87</v>
      </c>
      <c r="M25" s="47">
        <v>9.166666666666666</v>
      </c>
      <c r="N25" s="44" t="s">
        <v>124</v>
      </c>
      <c r="O25" s="47">
        <v>12.619672131147553</v>
      </c>
    </row>
    <row r="26" spans="1:15" s="48" customFormat="1" ht="11.25">
      <c r="A26" s="43">
        <v>20</v>
      </c>
      <c r="B26" s="44" t="s">
        <v>119</v>
      </c>
      <c r="C26" s="45">
        <v>308.79999999999995</v>
      </c>
      <c r="D26" s="44" t="s">
        <v>92</v>
      </c>
      <c r="E26" s="46">
        <v>49</v>
      </c>
      <c r="F26" s="44" t="s">
        <v>111</v>
      </c>
      <c r="G26" s="46">
        <v>1500</v>
      </c>
      <c r="H26" s="77" t="s">
        <v>80</v>
      </c>
      <c r="I26" s="100">
        <v>0.275</v>
      </c>
      <c r="J26" s="44" t="s">
        <v>17</v>
      </c>
      <c r="K26" s="47">
        <v>7.8875</v>
      </c>
      <c r="L26" s="44" t="s">
        <v>120</v>
      </c>
      <c r="M26" s="47">
        <v>9.13103448275862</v>
      </c>
      <c r="N26" s="44" t="s">
        <v>119</v>
      </c>
      <c r="O26" s="47">
        <v>10.439344262295037</v>
      </c>
    </row>
    <row r="27" spans="1:15" s="48" customFormat="1" ht="11.25">
      <c r="A27" s="43">
        <v>21</v>
      </c>
      <c r="B27" s="44" t="s">
        <v>116</v>
      </c>
      <c r="C27" s="45">
        <v>301.3</v>
      </c>
      <c r="D27" s="44" t="s">
        <v>81</v>
      </c>
      <c r="E27" s="46">
        <v>49</v>
      </c>
      <c r="F27" s="44" t="s">
        <v>14</v>
      </c>
      <c r="G27" s="46">
        <v>1500</v>
      </c>
      <c r="H27" s="77" t="s">
        <v>7</v>
      </c>
      <c r="I27" s="100">
        <v>0.27166666666666667</v>
      </c>
      <c r="J27" s="44" t="s">
        <v>120</v>
      </c>
      <c r="K27" s="47">
        <v>7.883333333333334</v>
      </c>
      <c r="L27" s="44" t="s">
        <v>109</v>
      </c>
      <c r="M27" s="47">
        <v>9</v>
      </c>
      <c r="N27" s="44" t="s">
        <v>26</v>
      </c>
      <c r="O27" s="47">
        <v>9.27322404371585</v>
      </c>
    </row>
    <row r="28" spans="1:15" s="48" customFormat="1" ht="11.25">
      <c r="A28" s="43">
        <v>22</v>
      </c>
      <c r="B28" s="44" t="s">
        <v>27</v>
      </c>
      <c r="C28" s="45">
        <v>278.09999999999997</v>
      </c>
      <c r="D28" s="44" t="s">
        <v>30</v>
      </c>
      <c r="E28" s="46">
        <v>43</v>
      </c>
      <c r="F28" s="44" t="s">
        <v>136</v>
      </c>
      <c r="G28" s="46">
        <v>1500</v>
      </c>
      <c r="H28" s="77" t="s">
        <v>124</v>
      </c>
      <c r="I28" s="100">
        <v>0.26966666666666667</v>
      </c>
      <c r="J28" s="44" t="s">
        <v>29</v>
      </c>
      <c r="K28" s="47">
        <v>7.7</v>
      </c>
      <c r="L28" s="44" t="s">
        <v>77</v>
      </c>
      <c r="M28" s="47">
        <v>8.945945945945946</v>
      </c>
      <c r="N28" s="44" t="s">
        <v>7</v>
      </c>
      <c r="O28" s="47">
        <v>8.29180327868852</v>
      </c>
    </row>
    <row r="29" spans="1:15" s="48" customFormat="1" ht="11.25">
      <c r="A29" s="43">
        <v>23</v>
      </c>
      <c r="B29" s="44" t="s">
        <v>100</v>
      </c>
      <c r="C29" s="45">
        <v>270.2</v>
      </c>
      <c r="D29" s="44" t="s">
        <v>132</v>
      </c>
      <c r="E29" s="46">
        <v>41</v>
      </c>
      <c r="F29" s="44" t="s">
        <v>30</v>
      </c>
      <c r="G29" s="46">
        <v>1500</v>
      </c>
      <c r="H29" s="77" t="s">
        <v>119</v>
      </c>
      <c r="I29" s="100">
        <v>0.2573333333333333</v>
      </c>
      <c r="J29" s="44" t="s">
        <v>96</v>
      </c>
      <c r="K29" s="47">
        <v>7.519230769230769</v>
      </c>
      <c r="L29" s="44" t="s">
        <v>202</v>
      </c>
      <c r="M29" s="47">
        <v>8.628571428571428</v>
      </c>
      <c r="N29" s="44" t="s">
        <v>198</v>
      </c>
      <c r="O29" s="47">
        <v>6.314207650273223</v>
      </c>
    </row>
    <row r="30" spans="1:15" s="48" customFormat="1" ht="11.25">
      <c r="A30" s="43">
        <v>24</v>
      </c>
      <c r="B30" s="44" t="s">
        <v>22</v>
      </c>
      <c r="C30" s="45">
        <v>268.3</v>
      </c>
      <c r="D30" s="44" t="s">
        <v>100</v>
      </c>
      <c r="E30" s="46">
        <v>39</v>
      </c>
      <c r="F30" s="44" t="s">
        <v>93</v>
      </c>
      <c r="G30" s="46">
        <v>1440</v>
      </c>
      <c r="H30" s="77" t="s">
        <v>209</v>
      </c>
      <c r="I30" s="100">
        <v>0.25727272727272726</v>
      </c>
      <c r="J30" s="44" t="s">
        <v>8</v>
      </c>
      <c r="K30" s="47">
        <v>7.375</v>
      </c>
      <c r="L30" s="44" t="s">
        <v>17</v>
      </c>
      <c r="M30" s="47">
        <v>8.610714285714286</v>
      </c>
      <c r="N30" s="44" t="s">
        <v>115</v>
      </c>
      <c r="O30" s="47">
        <v>5.866120218579226</v>
      </c>
    </row>
    <row r="31" spans="1:15" s="48" customFormat="1" ht="11.25">
      <c r="A31" s="43">
        <v>25</v>
      </c>
      <c r="B31" s="44" t="s">
        <v>115</v>
      </c>
      <c r="C31" s="45">
        <v>254.5</v>
      </c>
      <c r="D31" s="44" t="s">
        <v>13</v>
      </c>
      <c r="E31" s="46">
        <v>37</v>
      </c>
      <c r="F31" s="44" t="s">
        <v>80</v>
      </c>
      <c r="G31" s="46">
        <v>1200</v>
      </c>
      <c r="H31" s="77" t="s">
        <v>115</v>
      </c>
      <c r="I31" s="100">
        <v>0.2545</v>
      </c>
      <c r="J31" s="44" t="s">
        <v>100</v>
      </c>
      <c r="K31" s="47">
        <v>7.166666666666667</v>
      </c>
      <c r="L31" s="44" t="s">
        <v>8</v>
      </c>
      <c r="M31" s="47">
        <v>8.217391304347826</v>
      </c>
      <c r="N31" s="44" t="s">
        <v>92</v>
      </c>
      <c r="O31" s="47">
        <v>5.371584699453592</v>
      </c>
    </row>
    <row r="32" spans="1:15" s="48" customFormat="1" ht="11.25">
      <c r="A32" s="43">
        <v>26</v>
      </c>
      <c r="B32" s="44" t="s">
        <v>129</v>
      </c>
      <c r="C32" s="45">
        <v>246.89999999999998</v>
      </c>
      <c r="D32" s="44" t="s">
        <v>93</v>
      </c>
      <c r="E32" s="46">
        <v>31</v>
      </c>
      <c r="F32" s="44" t="s">
        <v>119</v>
      </c>
      <c r="G32" s="46">
        <v>1200</v>
      </c>
      <c r="H32" s="77" t="s">
        <v>16</v>
      </c>
      <c r="I32" s="100">
        <v>0.25125</v>
      </c>
      <c r="J32" s="44" t="s">
        <v>109</v>
      </c>
      <c r="K32" s="47">
        <v>7.166666666666667</v>
      </c>
      <c r="L32" s="44" t="s">
        <v>129</v>
      </c>
      <c r="M32" s="47">
        <v>7.9645161290322575</v>
      </c>
      <c r="N32" s="44" t="s">
        <v>116</v>
      </c>
      <c r="O32" s="47">
        <v>2.9393442622950943</v>
      </c>
    </row>
    <row r="33" spans="1:15" s="48" customFormat="1" ht="11.25">
      <c r="A33" s="43">
        <v>27</v>
      </c>
      <c r="B33" s="44" t="s">
        <v>17</v>
      </c>
      <c r="C33" s="45">
        <v>241.1</v>
      </c>
      <c r="D33" s="44" t="s">
        <v>116</v>
      </c>
      <c r="E33" s="46">
        <v>31</v>
      </c>
      <c r="F33" s="44" t="s">
        <v>116</v>
      </c>
      <c r="G33" s="46">
        <v>1200</v>
      </c>
      <c r="H33" s="77" t="s">
        <v>116</v>
      </c>
      <c r="I33" s="100">
        <v>0.2510833333333333</v>
      </c>
      <c r="J33" s="44" t="s">
        <v>14</v>
      </c>
      <c r="K33" s="47">
        <v>7.125</v>
      </c>
      <c r="L33" s="44" t="s">
        <v>96</v>
      </c>
      <c r="M33" s="47">
        <v>7.9461538461538455</v>
      </c>
      <c r="N33" s="44" t="s">
        <v>16</v>
      </c>
      <c r="O33" s="47">
        <v>2.092896174863398</v>
      </c>
    </row>
    <row r="34" spans="1:15" s="48" customFormat="1" ht="11.25">
      <c r="A34" s="43">
        <v>28</v>
      </c>
      <c r="B34" s="44" t="s">
        <v>121</v>
      </c>
      <c r="C34" s="45">
        <v>235.2</v>
      </c>
      <c r="D34" s="44" t="s">
        <v>129</v>
      </c>
      <c r="E34" s="46">
        <v>31</v>
      </c>
      <c r="F34" s="44" t="s">
        <v>100</v>
      </c>
      <c r="G34" s="46">
        <v>1200</v>
      </c>
      <c r="H34" s="77" t="s">
        <v>92</v>
      </c>
      <c r="I34" s="100">
        <v>0.2503125</v>
      </c>
      <c r="J34" s="44" t="s">
        <v>133</v>
      </c>
      <c r="K34" s="47">
        <v>7.083333333333333</v>
      </c>
      <c r="L34" s="44" t="s">
        <v>113</v>
      </c>
      <c r="M34" s="47">
        <v>7.745454545454546</v>
      </c>
      <c r="N34" s="44" t="s">
        <v>209</v>
      </c>
      <c r="O34" s="47">
        <v>1.425409836065576</v>
      </c>
    </row>
    <row r="35" spans="1:15" s="48" customFormat="1" ht="11.25">
      <c r="A35" s="43">
        <v>29</v>
      </c>
      <c r="B35" s="44" t="s">
        <v>131</v>
      </c>
      <c r="C35" s="45">
        <v>223</v>
      </c>
      <c r="D35" s="44" t="s">
        <v>124</v>
      </c>
      <c r="E35" s="46">
        <v>29</v>
      </c>
      <c r="F35" s="44" t="s">
        <v>109</v>
      </c>
      <c r="G35" s="46">
        <v>1200</v>
      </c>
      <c r="H35" s="77" t="s">
        <v>17</v>
      </c>
      <c r="I35" s="100">
        <v>0.24109999999999998</v>
      </c>
      <c r="J35" s="44" t="s">
        <v>113</v>
      </c>
      <c r="K35" s="47">
        <v>6.9</v>
      </c>
      <c r="L35" s="44" t="s">
        <v>81</v>
      </c>
      <c r="M35" s="47">
        <v>7.673469387755102</v>
      </c>
      <c r="N35" s="44" t="s">
        <v>125</v>
      </c>
      <c r="O35" s="47">
        <v>-1.2431693989071038</v>
      </c>
    </row>
    <row r="36" spans="1:15" s="48" customFormat="1" ht="11.25">
      <c r="A36" s="43">
        <v>30</v>
      </c>
      <c r="B36" s="44" t="s">
        <v>10</v>
      </c>
      <c r="C36" s="45">
        <v>220.7</v>
      </c>
      <c r="D36" s="44" t="s">
        <v>80</v>
      </c>
      <c r="E36" s="46">
        <v>28</v>
      </c>
      <c r="F36" s="44" t="s">
        <v>76</v>
      </c>
      <c r="G36" s="46">
        <v>1200</v>
      </c>
      <c r="H36" s="77" t="s">
        <v>93</v>
      </c>
      <c r="I36" s="100">
        <v>0.23958333333333334</v>
      </c>
      <c r="J36" s="44" t="s">
        <v>128</v>
      </c>
      <c r="K36" s="47">
        <v>6.833333333333333</v>
      </c>
      <c r="L36" s="44" t="s">
        <v>133</v>
      </c>
      <c r="M36" s="47">
        <v>7.659090909090909</v>
      </c>
      <c r="N36" s="44" t="s">
        <v>122</v>
      </c>
      <c r="O36" s="47">
        <v>-2.9836065573770494</v>
      </c>
    </row>
    <row r="37" spans="1:15" s="48" customFormat="1" ht="11.25">
      <c r="A37" s="43">
        <v>31</v>
      </c>
      <c r="B37" s="44" t="s">
        <v>29</v>
      </c>
      <c r="C37" s="45">
        <v>212.6</v>
      </c>
      <c r="D37" s="44" t="s">
        <v>17</v>
      </c>
      <c r="E37" s="46">
        <v>28</v>
      </c>
      <c r="F37" s="44" t="s">
        <v>81</v>
      </c>
      <c r="G37" s="46">
        <v>1000</v>
      </c>
      <c r="H37" s="77" t="s">
        <v>24</v>
      </c>
      <c r="I37" s="100">
        <v>0.235</v>
      </c>
      <c r="J37" s="44" t="s">
        <v>132</v>
      </c>
      <c r="K37" s="47">
        <v>6.75</v>
      </c>
      <c r="L37" s="44" t="s">
        <v>19</v>
      </c>
      <c r="M37" s="47">
        <v>7.585714285714286</v>
      </c>
      <c r="N37" s="44" t="s">
        <v>17</v>
      </c>
      <c r="O37" s="47">
        <v>-7.533879781420779</v>
      </c>
    </row>
    <row r="38" spans="1:15" s="48" customFormat="1" ht="11.25">
      <c r="A38" s="43">
        <v>32</v>
      </c>
      <c r="B38" s="44" t="s">
        <v>16</v>
      </c>
      <c r="C38" s="45">
        <v>201</v>
      </c>
      <c r="D38" s="44" t="s">
        <v>128</v>
      </c>
      <c r="E38" s="46">
        <v>28</v>
      </c>
      <c r="F38" s="44" t="s">
        <v>31</v>
      </c>
      <c r="G38" s="46">
        <v>1000</v>
      </c>
      <c r="H38" s="77" t="s">
        <v>100</v>
      </c>
      <c r="I38" s="100">
        <v>0.22516666666666665</v>
      </c>
      <c r="J38" s="44" t="s">
        <v>194</v>
      </c>
      <c r="K38" s="47">
        <v>6.4</v>
      </c>
      <c r="L38" s="44" t="s">
        <v>14</v>
      </c>
      <c r="M38" s="47">
        <v>7.375</v>
      </c>
      <c r="N38" s="44" t="s">
        <v>24</v>
      </c>
      <c r="O38" s="47">
        <v>-9.54371584699453</v>
      </c>
    </row>
    <row r="39" spans="1:15" s="48" customFormat="1" ht="11.25">
      <c r="A39" s="43">
        <v>33</v>
      </c>
      <c r="B39" s="44" t="s">
        <v>13</v>
      </c>
      <c r="C39" s="45">
        <v>179</v>
      </c>
      <c r="D39" s="44" t="s">
        <v>22</v>
      </c>
      <c r="E39" s="46">
        <v>27</v>
      </c>
      <c r="F39" s="44" t="s">
        <v>115</v>
      </c>
      <c r="G39" s="46">
        <v>1000</v>
      </c>
      <c r="H39" s="77" t="s">
        <v>131</v>
      </c>
      <c r="I39" s="100">
        <v>0.223</v>
      </c>
      <c r="J39" s="44" t="s">
        <v>76</v>
      </c>
      <c r="K39" s="47">
        <v>6.375</v>
      </c>
      <c r="L39" s="44" t="s">
        <v>194</v>
      </c>
      <c r="M39" s="47">
        <v>7.333333333333333</v>
      </c>
      <c r="N39" s="44" t="s">
        <v>126</v>
      </c>
      <c r="O39" s="47">
        <v>-10.453551912568301</v>
      </c>
    </row>
    <row r="40" spans="1:15" s="48" customFormat="1" ht="11.25">
      <c r="A40" s="43">
        <v>34</v>
      </c>
      <c r="B40" s="44" t="s">
        <v>14</v>
      </c>
      <c r="C40" s="45">
        <v>177</v>
      </c>
      <c r="D40" s="44" t="s">
        <v>24</v>
      </c>
      <c r="E40" s="46">
        <v>27</v>
      </c>
      <c r="F40" s="44" t="s">
        <v>17</v>
      </c>
      <c r="G40" s="46">
        <v>1000</v>
      </c>
      <c r="H40" s="77" t="s">
        <v>126</v>
      </c>
      <c r="I40" s="100">
        <v>0.2225</v>
      </c>
      <c r="J40" s="44" t="s">
        <v>111</v>
      </c>
      <c r="K40" s="47">
        <v>6.043478260869565</v>
      </c>
      <c r="L40" s="44" t="s">
        <v>11</v>
      </c>
      <c r="M40" s="47">
        <v>7.2</v>
      </c>
      <c r="N40" s="44" t="s">
        <v>93</v>
      </c>
      <c r="O40" s="47">
        <v>-13.032786885245912</v>
      </c>
    </row>
    <row r="41" spans="1:15" s="48" customFormat="1" ht="11.25">
      <c r="A41" s="43">
        <v>35</v>
      </c>
      <c r="B41" s="44" t="s">
        <v>136</v>
      </c>
      <c r="C41" s="45">
        <v>175.94</v>
      </c>
      <c r="D41" s="44" t="s">
        <v>14</v>
      </c>
      <c r="E41" s="46">
        <v>24</v>
      </c>
      <c r="F41" s="44" t="s">
        <v>131</v>
      </c>
      <c r="G41" s="46">
        <v>1000</v>
      </c>
      <c r="H41" s="77" t="s">
        <v>18</v>
      </c>
      <c r="I41" s="100">
        <v>0.21358333333333332</v>
      </c>
      <c r="J41" s="44" t="s">
        <v>105</v>
      </c>
      <c r="K41" s="47">
        <v>6</v>
      </c>
      <c r="L41" s="44" t="s">
        <v>100</v>
      </c>
      <c r="M41" s="47">
        <v>6.928205128205128</v>
      </c>
      <c r="N41" s="44" t="s">
        <v>134</v>
      </c>
      <c r="O41" s="47">
        <v>-20.316939890710387</v>
      </c>
    </row>
    <row r="42" spans="1:15" s="48" customFormat="1" ht="11.25">
      <c r="A42" s="43">
        <v>36</v>
      </c>
      <c r="B42" s="44" t="s">
        <v>128</v>
      </c>
      <c r="C42" s="45">
        <v>174</v>
      </c>
      <c r="D42" s="44" t="s">
        <v>10</v>
      </c>
      <c r="E42" s="46">
        <v>23</v>
      </c>
      <c r="F42" s="44" t="s">
        <v>94</v>
      </c>
      <c r="G42" s="46">
        <v>1000</v>
      </c>
      <c r="H42" s="77" t="s">
        <v>134</v>
      </c>
      <c r="I42" s="100">
        <v>0.208</v>
      </c>
      <c r="J42" s="44" t="s">
        <v>24</v>
      </c>
      <c r="K42" s="47">
        <v>5.916666666666667</v>
      </c>
      <c r="L42" s="44" t="s">
        <v>76</v>
      </c>
      <c r="M42" s="47">
        <v>6.6</v>
      </c>
      <c r="N42" s="44" t="s">
        <v>97</v>
      </c>
      <c r="O42" s="47">
        <v>-24.863387978142075</v>
      </c>
    </row>
    <row r="43" spans="1:15" s="48" customFormat="1" ht="11.25">
      <c r="A43" s="43">
        <v>37</v>
      </c>
      <c r="B43" s="44" t="s">
        <v>94</v>
      </c>
      <c r="C43" s="45">
        <v>169</v>
      </c>
      <c r="D43" s="44" t="s">
        <v>29</v>
      </c>
      <c r="E43" s="46">
        <v>23</v>
      </c>
      <c r="F43" s="44" t="s">
        <v>15</v>
      </c>
      <c r="G43" s="46">
        <v>1000</v>
      </c>
      <c r="H43" s="77" t="s">
        <v>194</v>
      </c>
      <c r="I43" s="100">
        <v>0.18984771573604062</v>
      </c>
      <c r="J43" s="44" t="s">
        <v>31</v>
      </c>
      <c r="K43" s="47">
        <v>5.8875</v>
      </c>
      <c r="L43" s="44" t="s">
        <v>15</v>
      </c>
      <c r="M43" s="47">
        <v>6.375</v>
      </c>
      <c r="N43" s="44" t="s">
        <v>131</v>
      </c>
      <c r="O43" s="47">
        <v>-25.633879781420774</v>
      </c>
    </row>
    <row r="44" spans="1:15" s="48" customFormat="1" ht="11.25">
      <c r="A44" s="43">
        <v>38</v>
      </c>
      <c r="B44" s="44" t="s">
        <v>133</v>
      </c>
      <c r="C44" s="45">
        <v>168.5</v>
      </c>
      <c r="D44" s="44" t="s">
        <v>7</v>
      </c>
      <c r="E44" s="46">
        <v>23</v>
      </c>
      <c r="F44" s="44" t="s">
        <v>121</v>
      </c>
      <c r="G44" s="46">
        <v>800</v>
      </c>
      <c r="H44" s="77" t="s">
        <v>20</v>
      </c>
      <c r="I44" s="100">
        <v>0.18975</v>
      </c>
      <c r="J44" s="44" t="s">
        <v>124</v>
      </c>
      <c r="K44" s="47">
        <v>5.84</v>
      </c>
      <c r="L44" s="44" t="s">
        <v>111</v>
      </c>
      <c r="M44" s="47">
        <v>6.214285714285714</v>
      </c>
      <c r="N44" s="44" t="s">
        <v>100</v>
      </c>
      <c r="O44" s="47">
        <v>-28.16065573770493</v>
      </c>
    </row>
    <row r="45" spans="1:15" s="48" customFormat="1" ht="11.25">
      <c r="A45" s="43">
        <v>39</v>
      </c>
      <c r="B45" s="44" t="s">
        <v>24</v>
      </c>
      <c r="C45" s="45">
        <v>164.5</v>
      </c>
      <c r="D45" s="44" t="s">
        <v>25</v>
      </c>
      <c r="E45" s="46">
        <v>23</v>
      </c>
      <c r="F45" s="44" t="s">
        <v>16</v>
      </c>
      <c r="G45" s="46">
        <v>800</v>
      </c>
      <c r="H45" s="77" t="s">
        <v>86</v>
      </c>
      <c r="I45" s="100">
        <v>0.18416666666666667</v>
      </c>
      <c r="J45" s="44" t="s">
        <v>136</v>
      </c>
      <c r="K45" s="47">
        <v>5.475</v>
      </c>
      <c r="L45" s="44" t="s">
        <v>128</v>
      </c>
      <c r="M45" s="47">
        <v>6.214285714285714</v>
      </c>
      <c r="N45" s="44" t="s">
        <v>23</v>
      </c>
      <c r="O45" s="47">
        <v>-39.016939890710375</v>
      </c>
    </row>
    <row r="46" spans="1:15" s="48" customFormat="1" ht="11.25">
      <c r="A46" s="43">
        <v>40</v>
      </c>
      <c r="B46" s="44" t="s">
        <v>124</v>
      </c>
      <c r="C46" s="45">
        <v>161.8</v>
      </c>
      <c r="D46" s="44" t="s">
        <v>133</v>
      </c>
      <c r="E46" s="46">
        <v>22</v>
      </c>
      <c r="F46" s="44" t="s">
        <v>20</v>
      </c>
      <c r="G46" s="46">
        <v>800</v>
      </c>
      <c r="H46" s="77" t="s">
        <v>23</v>
      </c>
      <c r="I46" s="100">
        <v>0.17060000000000003</v>
      </c>
      <c r="J46" s="44" t="s">
        <v>134</v>
      </c>
      <c r="K46" s="47">
        <v>5.288888888888889</v>
      </c>
      <c r="L46" s="44" t="s">
        <v>24</v>
      </c>
      <c r="M46" s="47">
        <v>6.092592592592593</v>
      </c>
      <c r="N46" s="44" t="s">
        <v>20</v>
      </c>
      <c r="O46" s="47">
        <v>-47.10710382513659</v>
      </c>
    </row>
    <row r="47" spans="1:15" s="48" customFormat="1" ht="11.25">
      <c r="A47" s="43">
        <v>41</v>
      </c>
      <c r="B47" s="44" t="s">
        <v>30</v>
      </c>
      <c r="C47" s="45">
        <v>159.9</v>
      </c>
      <c r="D47" s="44" t="s">
        <v>134</v>
      </c>
      <c r="E47" s="46">
        <v>21</v>
      </c>
      <c r="F47" s="44" t="s">
        <v>24</v>
      </c>
      <c r="G47" s="46">
        <v>700</v>
      </c>
      <c r="H47" s="77" t="s">
        <v>94</v>
      </c>
      <c r="I47" s="100">
        <v>0.169</v>
      </c>
      <c r="J47" s="44" t="s">
        <v>209</v>
      </c>
      <c r="K47" s="47">
        <v>5.1125</v>
      </c>
      <c r="L47" s="44" t="s">
        <v>209</v>
      </c>
      <c r="M47" s="47">
        <v>6.064285714285715</v>
      </c>
      <c r="N47" s="44" t="s">
        <v>88</v>
      </c>
      <c r="O47" s="47">
        <v>-59.59016393442623</v>
      </c>
    </row>
    <row r="48" spans="1:15" s="48" customFormat="1" ht="11.25">
      <c r="A48" s="43">
        <v>42</v>
      </c>
      <c r="B48" s="44" t="s">
        <v>20</v>
      </c>
      <c r="C48" s="45">
        <v>151.8</v>
      </c>
      <c r="D48" s="44" t="s">
        <v>126</v>
      </c>
      <c r="E48" s="46">
        <v>21</v>
      </c>
      <c r="F48" s="44" t="s">
        <v>113</v>
      </c>
      <c r="G48" s="46">
        <v>700</v>
      </c>
      <c r="H48" s="77" t="s">
        <v>132</v>
      </c>
      <c r="I48" s="100">
        <v>0.14022222222222222</v>
      </c>
      <c r="J48" s="44" t="s">
        <v>129</v>
      </c>
      <c r="K48" s="47">
        <v>5</v>
      </c>
      <c r="L48" s="44" t="s">
        <v>31</v>
      </c>
      <c r="M48" s="47">
        <v>5.84074074074074</v>
      </c>
      <c r="N48" s="44" t="s">
        <v>94</v>
      </c>
      <c r="O48" s="47">
        <v>-79.63387978142077</v>
      </c>
    </row>
    <row r="49" spans="1:15" s="48" customFormat="1" ht="11.25">
      <c r="A49" s="43">
        <v>43</v>
      </c>
      <c r="B49" s="44" t="s">
        <v>109</v>
      </c>
      <c r="C49" s="45">
        <v>144</v>
      </c>
      <c r="D49" s="44" t="s">
        <v>23</v>
      </c>
      <c r="E49" s="46">
        <v>21</v>
      </c>
      <c r="F49" s="44" t="s">
        <v>13</v>
      </c>
      <c r="G49" s="46">
        <v>600</v>
      </c>
      <c r="H49" s="77" t="s">
        <v>129</v>
      </c>
      <c r="I49" s="100">
        <v>0.13716666666666666</v>
      </c>
      <c r="J49" s="44" t="s">
        <v>15</v>
      </c>
      <c r="K49" s="47">
        <v>5</v>
      </c>
      <c r="L49" s="44" t="s">
        <v>105</v>
      </c>
      <c r="M49" s="47">
        <v>5.8</v>
      </c>
      <c r="N49" s="44" t="s">
        <v>202</v>
      </c>
      <c r="O49" s="47">
        <v>-88.78032786885245</v>
      </c>
    </row>
    <row r="50" spans="1:15" s="48" customFormat="1" ht="11.25">
      <c r="A50" s="43">
        <v>44</v>
      </c>
      <c r="B50" s="44" t="s">
        <v>76</v>
      </c>
      <c r="C50" s="45">
        <v>132</v>
      </c>
      <c r="D50" s="44" t="s">
        <v>76</v>
      </c>
      <c r="E50" s="46">
        <v>20</v>
      </c>
      <c r="F50" s="44" t="s">
        <v>124</v>
      </c>
      <c r="G50" s="46">
        <v>600</v>
      </c>
      <c r="H50" s="77" t="s">
        <v>22</v>
      </c>
      <c r="I50" s="100">
        <v>0.13415000000000002</v>
      </c>
      <c r="J50" s="44" t="s">
        <v>86</v>
      </c>
      <c r="K50" s="47">
        <v>4.925925925925926</v>
      </c>
      <c r="L50" s="44" t="s">
        <v>124</v>
      </c>
      <c r="M50" s="47">
        <v>5.5793103448275865</v>
      </c>
      <c r="N50" s="44" t="s">
        <v>113</v>
      </c>
      <c r="O50" s="47">
        <v>-88.84371584699453</v>
      </c>
    </row>
    <row r="51" spans="1:15" s="48" customFormat="1" ht="11.25">
      <c r="A51" s="43">
        <v>45</v>
      </c>
      <c r="B51" s="44" t="s">
        <v>19</v>
      </c>
      <c r="C51" s="45">
        <v>106.2</v>
      </c>
      <c r="D51" s="44" t="s">
        <v>136</v>
      </c>
      <c r="E51" s="46">
        <v>19</v>
      </c>
      <c r="F51" s="44" t="s">
        <v>202</v>
      </c>
      <c r="G51" s="46">
        <v>600</v>
      </c>
      <c r="H51" s="77" t="s">
        <v>113</v>
      </c>
      <c r="I51" s="100">
        <v>0.12171428571428572</v>
      </c>
      <c r="J51" s="44" t="s">
        <v>27</v>
      </c>
      <c r="K51" s="47">
        <v>4.877777777777777</v>
      </c>
      <c r="L51" s="44" t="s">
        <v>27</v>
      </c>
      <c r="M51" s="47">
        <v>5.348076923076922</v>
      </c>
      <c r="N51" s="44" t="s">
        <v>105</v>
      </c>
      <c r="O51" s="47">
        <v>-91.18032786885246</v>
      </c>
    </row>
    <row r="52" spans="1:15" s="48" customFormat="1" ht="11.25">
      <c r="A52" s="43">
        <v>46</v>
      </c>
      <c r="B52" s="44" t="s">
        <v>134</v>
      </c>
      <c r="C52" s="45">
        <v>104</v>
      </c>
      <c r="D52" s="44" t="s">
        <v>26</v>
      </c>
      <c r="E52" s="46">
        <v>19</v>
      </c>
      <c r="F52" s="44" t="s">
        <v>105</v>
      </c>
      <c r="G52" s="46">
        <v>600</v>
      </c>
      <c r="H52" s="77" t="s">
        <v>109</v>
      </c>
      <c r="I52" s="100">
        <v>0.12</v>
      </c>
      <c r="J52" s="44" t="s">
        <v>119</v>
      </c>
      <c r="K52" s="47">
        <v>4.7</v>
      </c>
      <c r="L52" s="44" t="s">
        <v>86</v>
      </c>
      <c r="M52" s="47">
        <v>5.261904761904762</v>
      </c>
      <c r="N52" s="44" t="s">
        <v>25</v>
      </c>
      <c r="O52" s="47">
        <v>-93.58032786885246</v>
      </c>
    </row>
    <row r="53" spans="1:15" s="48" customFormat="1" ht="11.25">
      <c r="A53" s="43">
        <v>47</v>
      </c>
      <c r="B53" s="44" t="s">
        <v>15</v>
      </c>
      <c r="C53" s="45">
        <v>102</v>
      </c>
      <c r="D53" s="44" t="s">
        <v>131</v>
      </c>
      <c r="E53" s="46">
        <v>18</v>
      </c>
      <c r="F53" s="44" t="s">
        <v>25</v>
      </c>
      <c r="G53" s="46">
        <v>600</v>
      </c>
      <c r="H53" s="77" t="s">
        <v>14</v>
      </c>
      <c r="I53" s="100">
        <v>0.118</v>
      </c>
      <c r="J53" s="44" t="s">
        <v>13</v>
      </c>
      <c r="K53" s="47">
        <v>4.615384615384615</v>
      </c>
      <c r="L53" s="44" t="s">
        <v>134</v>
      </c>
      <c r="M53" s="47">
        <v>4.9523809523809526</v>
      </c>
      <c r="N53" s="44" t="s">
        <v>87</v>
      </c>
      <c r="O53" s="47">
        <v>-96.81693989071039</v>
      </c>
    </row>
    <row r="54" spans="1:15" s="48" customFormat="1" ht="11.25">
      <c r="A54" s="43">
        <v>48</v>
      </c>
      <c r="B54" s="44" t="s">
        <v>7</v>
      </c>
      <c r="C54" s="45">
        <v>97.8</v>
      </c>
      <c r="D54" s="44" t="s">
        <v>94</v>
      </c>
      <c r="E54" s="46">
        <v>16</v>
      </c>
      <c r="F54" s="44" t="s">
        <v>11</v>
      </c>
      <c r="G54" s="46">
        <v>600</v>
      </c>
      <c r="H54" s="77" t="s">
        <v>136</v>
      </c>
      <c r="I54" s="100">
        <v>0.11729333333333333</v>
      </c>
      <c r="J54" s="44" t="s">
        <v>23</v>
      </c>
      <c r="K54" s="47">
        <v>4.49</v>
      </c>
      <c r="L54" s="44" t="s">
        <v>13</v>
      </c>
      <c r="M54" s="47">
        <v>4.837837837837838</v>
      </c>
      <c r="N54" s="44" t="s">
        <v>11</v>
      </c>
      <c r="O54" s="47">
        <v>-113.18032786885246</v>
      </c>
    </row>
    <row r="55" spans="1:15" s="48" customFormat="1" ht="11.25">
      <c r="A55" s="43">
        <v>49</v>
      </c>
      <c r="B55" s="44" t="s">
        <v>126</v>
      </c>
      <c r="C55" s="45">
        <v>89</v>
      </c>
      <c r="D55" s="44" t="s">
        <v>109</v>
      </c>
      <c r="E55" s="46">
        <v>16</v>
      </c>
      <c r="F55" s="44" t="s">
        <v>29</v>
      </c>
      <c r="G55" s="46">
        <v>500</v>
      </c>
      <c r="H55" s="77" t="s">
        <v>27</v>
      </c>
      <c r="I55" s="100">
        <v>0.11587499999999999</v>
      </c>
      <c r="J55" s="44" t="s">
        <v>115</v>
      </c>
      <c r="K55" s="47">
        <v>4.066666666666667</v>
      </c>
      <c r="L55" s="44" t="s">
        <v>121</v>
      </c>
      <c r="M55" s="47">
        <v>4.6117647058823525</v>
      </c>
      <c r="N55" s="44" t="s">
        <v>194</v>
      </c>
      <c r="O55" s="47">
        <v>-115.8087431693989</v>
      </c>
    </row>
    <row r="56" spans="1:15" s="48" customFormat="1" ht="11.25">
      <c r="A56" s="43">
        <v>50</v>
      </c>
      <c r="B56" s="44" t="s">
        <v>23</v>
      </c>
      <c r="C56" s="45">
        <v>85.30000000000001</v>
      </c>
      <c r="D56" s="44" t="s">
        <v>15</v>
      </c>
      <c r="E56" s="46">
        <v>16</v>
      </c>
      <c r="F56" s="44" t="s">
        <v>133</v>
      </c>
      <c r="G56" s="46">
        <v>500</v>
      </c>
      <c r="H56" s="77" t="s">
        <v>10</v>
      </c>
      <c r="I56" s="100">
        <v>0.11034999999999999</v>
      </c>
      <c r="J56" s="44" t="s">
        <v>7</v>
      </c>
      <c r="K56" s="47">
        <v>4.033333333333333</v>
      </c>
      <c r="L56" s="44" t="s">
        <v>119</v>
      </c>
      <c r="M56" s="47">
        <v>4.541176470588234</v>
      </c>
      <c r="N56" s="44" t="s">
        <v>21</v>
      </c>
      <c r="O56" s="47">
        <v>-124.31693989071039</v>
      </c>
    </row>
    <row r="57" spans="1:15" s="48" customFormat="1" ht="11.25">
      <c r="A57" s="43">
        <v>51</v>
      </c>
      <c r="B57" s="44" t="s">
        <v>113</v>
      </c>
      <c r="C57" s="45">
        <v>85.2</v>
      </c>
      <c r="D57" s="44" t="s">
        <v>19</v>
      </c>
      <c r="E57" s="46">
        <v>14</v>
      </c>
      <c r="F57" s="44" t="s">
        <v>134</v>
      </c>
      <c r="G57" s="46">
        <v>500</v>
      </c>
      <c r="H57" s="77" t="s">
        <v>76</v>
      </c>
      <c r="I57" s="100">
        <v>0.11</v>
      </c>
      <c r="J57" s="44" t="s">
        <v>126</v>
      </c>
      <c r="K57" s="47">
        <v>4</v>
      </c>
      <c r="L57" s="44" t="s">
        <v>198</v>
      </c>
      <c r="M57" s="47">
        <v>4.5</v>
      </c>
      <c r="N57" s="44" t="s">
        <v>18</v>
      </c>
      <c r="O57" s="47">
        <v>-126.18196721311472</v>
      </c>
    </row>
    <row r="58" spans="1:15" s="48" customFormat="1" ht="11.25">
      <c r="A58" s="43">
        <v>52</v>
      </c>
      <c r="B58" s="44" t="s">
        <v>202</v>
      </c>
      <c r="C58" s="45">
        <v>60.4</v>
      </c>
      <c r="D58" s="44" t="s">
        <v>113</v>
      </c>
      <c r="E58" s="46">
        <v>11</v>
      </c>
      <c r="F58" s="44" t="s">
        <v>23</v>
      </c>
      <c r="G58" s="46">
        <v>500</v>
      </c>
      <c r="H58" s="77" t="s">
        <v>30</v>
      </c>
      <c r="I58" s="100">
        <v>0.1066</v>
      </c>
      <c r="J58" s="44" t="s">
        <v>121</v>
      </c>
      <c r="K58" s="47">
        <v>3.6818181818181817</v>
      </c>
      <c r="L58" s="44" t="s">
        <v>7</v>
      </c>
      <c r="M58" s="47">
        <v>4.252173913043478</v>
      </c>
      <c r="N58" s="44" t="s">
        <v>15</v>
      </c>
      <c r="O58" s="47">
        <v>-146.63387978142077</v>
      </c>
    </row>
    <row r="59" spans="1:15" s="48" customFormat="1" ht="11.25">
      <c r="A59" s="43">
        <v>53</v>
      </c>
      <c r="B59" s="44" t="s">
        <v>26</v>
      </c>
      <c r="C59" s="45">
        <v>59</v>
      </c>
      <c r="D59" s="44" t="s">
        <v>105</v>
      </c>
      <c r="E59" s="46">
        <v>10</v>
      </c>
      <c r="F59" s="44" t="s">
        <v>87</v>
      </c>
      <c r="G59" s="46">
        <v>500</v>
      </c>
      <c r="H59" s="77" t="s">
        <v>15</v>
      </c>
      <c r="I59" s="100">
        <v>0.102</v>
      </c>
      <c r="J59" s="44" t="s">
        <v>26</v>
      </c>
      <c r="K59" s="47">
        <v>3</v>
      </c>
      <c r="L59" s="44" t="s">
        <v>126</v>
      </c>
      <c r="M59" s="47">
        <v>4.238095238095238</v>
      </c>
      <c r="N59" s="44" t="s">
        <v>109</v>
      </c>
      <c r="O59" s="47">
        <v>-154.36065573770492</v>
      </c>
    </row>
    <row r="60" spans="1:15" s="48" customFormat="1" ht="11.25">
      <c r="A60" s="43">
        <v>54</v>
      </c>
      <c r="B60" s="44" t="s">
        <v>105</v>
      </c>
      <c r="C60" s="45">
        <v>58</v>
      </c>
      <c r="D60" s="44" t="s">
        <v>20</v>
      </c>
      <c r="E60" s="46">
        <v>9</v>
      </c>
      <c r="F60" s="44" t="s">
        <v>21</v>
      </c>
      <c r="G60" s="46">
        <v>500</v>
      </c>
      <c r="H60" s="77" t="s">
        <v>202</v>
      </c>
      <c r="I60" s="100">
        <v>0.10066666666666667</v>
      </c>
      <c r="J60" s="44" t="s">
        <v>88</v>
      </c>
      <c r="K60" s="47">
        <v>2</v>
      </c>
      <c r="L60" s="44" t="s">
        <v>115</v>
      </c>
      <c r="M60" s="47">
        <v>4.172131147540983</v>
      </c>
      <c r="N60" s="44" t="s">
        <v>86</v>
      </c>
      <c r="O60" s="47">
        <v>-154.72131147540983</v>
      </c>
    </row>
    <row r="61" spans="1:15" s="48" customFormat="1" ht="11.25">
      <c r="A61" s="43">
        <v>55</v>
      </c>
      <c r="B61" s="44" t="s">
        <v>25</v>
      </c>
      <c r="C61" s="45">
        <v>55.6</v>
      </c>
      <c r="D61" s="44" t="s">
        <v>202</v>
      </c>
      <c r="E61" s="46">
        <v>7</v>
      </c>
      <c r="F61" s="44" t="s">
        <v>126</v>
      </c>
      <c r="G61" s="46">
        <v>400</v>
      </c>
      <c r="H61" s="77" t="s">
        <v>105</v>
      </c>
      <c r="I61" s="100">
        <v>0.09666666666666666</v>
      </c>
      <c r="J61" s="44" t="s">
        <v>30</v>
      </c>
      <c r="K61" s="47">
        <v>1.9857142857142858</v>
      </c>
      <c r="L61" s="44" t="s">
        <v>23</v>
      </c>
      <c r="M61" s="47">
        <v>4.061904761904763</v>
      </c>
      <c r="N61" s="44" t="s">
        <v>76</v>
      </c>
      <c r="O61" s="47">
        <v>-166.36065573770492</v>
      </c>
    </row>
    <row r="62" spans="1:15" s="48" customFormat="1" ht="11.25">
      <c r="A62" s="43">
        <v>56</v>
      </c>
      <c r="B62" s="44" t="s">
        <v>209</v>
      </c>
      <c r="C62" s="45">
        <v>42.45</v>
      </c>
      <c r="D62" s="44" t="s">
        <v>209</v>
      </c>
      <c r="E62" s="46">
        <v>7</v>
      </c>
      <c r="F62" s="44" t="s">
        <v>7</v>
      </c>
      <c r="G62" s="46">
        <v>360</v>
      </c>
      <c r="H62" s="77" t="s">
        <v>25</v>
      </c>
      <c r="I62" s="100">
        <v>0.09266666666666667</v>
      </c>
      <c r="J62" s="44" t="s">
        <v>25</v>
      </c>
      <c r="K62" s="47">
        <v>1.75</v>
      </c>
      <c r="L62" s="44" t="s">
        <v>30</v>
      </c>
      <c r="M62" s="47">
        <v>3.718604651162791</v>
      </c>
      <c r="N62" s="44" t="s">
        <v>14</v>
      </c>
      <c r="O62" s="47">
        <v>-195.95081967213116</v>
      </c>
    </row>
    <row r="63" spans="1:15" s="48" customFormat="1" ht="11.25">
      <c r="A63" s="43">
        <v>57</v>
      </c>
      <c r="B63" s="44" t="s">
        <v>11</v>
      </c>
      <c r="C63" s="45">
        <v>36</v>
      </c>
      <c r="D63" s="44" t="s">
        <v>88</v>
      </c>
      <c r="E63" s="46">
        <v>7</v>
      </c>
      <c r="F63" s="44" t="s">
        <v>88</v>
      </c>
      <c r="G63" s="46">
        <v>300</v>
      </c>
      <c r="H63" s="77" t="s">
        <v>11</v>
      </c>
      <c r="I63" s="100">
        <v>0.06</v>
      </c>
      <c r="J63" s="44" t="s">
        <v>16</v>
      </c>
      <c r="K63" s="47">
        <v>1.5666666666666667</v>
      </c>
      <c r="L63" s="44" t="s">
        <v>26</v>
      </c>
      <c r="M63" s="47">
        <v>3.1052631578947367</v>
      </c>
      <c r="N63" s="44" t="s">
        <v>136</v>
      </c>
      <c r="O63" s="47">
        <v>-197.01081967213116</v>
      </c>
    </row>
    <row r="64" spans="1:15" s="48" customFormat="1" ht="11.25">
      <c r="A64" s="43">
        <v>58</v>
      </c>
      <c r="B64" s="44" t="s">
        <v>87</v>
      </c>
      <c r="C64" s="45">
        <v>27.5</v>
      </c>
      <c r="D64" s="44" t="s">
        <v>11</v>
      </c>
      <c r="E64" s="46">
        <v>5</v>
      </c>
      <c r="F64" s="44" t="s">
        <v>26</v>
      </c>
      <c r="G64" s="46">
        <v>200</v>
      </c>
      <c r="H64" s="77" t="s">
        <v>128</v>
      </c>
      <c r="I64" s="100">
        <v>0.058</v>
      </c>
      <c r="J64" s="44" t="s">
        <v>11</v>
      </c>
      <c r="K64" s="47">
        <v>0</v>
      </c>
      <c r="L64" s="44" t="s">
        <v>25</v>
      </c>
      <c r="M64" s="47">
        <v>2.4173913043478263</v>
      </c>
      <c r="N64" s="44" t="s">
        <v>129</v>
      </c>
      <c r="O64" s="47">
        <v>-200.64098360655737</v>
      </c>
    </row>
    <row r="65" spans="1:15" s="48" customFormat="1" ht="11.25">
      <c r="A65" s="43">
        <v>59</v>
      </c>
      <c r="B65" s="44" t="s">
        <v>198</v>
      </c>
      <c r="C65" s="45">
        <v>18</v>
      </c>
      <c r="D65" s="44" t="s">
        <v>198</v>
      </c>
      <c r="E65" s="46">
        <v>4</v>
      </c>
      <c r="F65" s="44" t="s">
        <v>209</v>
      </c>
      <c r="G65" s="46">
        <v>165</v>
      </c>
      <c r="H65" s="77" t="s">
        <v>87</v>
      </c>
      <c r="I65" s="100">
        <v>0.055</v>
      </c>
      <c r="J65" s="44" t="s">
        <v>87</v>
      </c>
      <c r="K65" s="47">
        <v>0</v>
      </c>
      <c r="L65" s="44" t="s">
        <v>16</v>
      </c>
      <c r="M65" s="47">
        <v>2.2333333333333334</v>
      </c>
      <c r="N65" s="44" t="s">
        <v>30</v>
      </c>
      <c r="O65" s="47">
        <v>-213.05081967213115</v>
      </c>
    </row>
    <row r="66" spans="1:15" s="48" customFormat="1" ht="11.25">
      <c r="A66" s="43">
        <v>60</v>
      </c>
      <c r="B66" s="44" t="s">
        <v>88</v>
      </c>
      <c r="C66" s="45">
        <v>15</v>
      </c>
      <c r="D66" s="44" t="s">
        <v>87</v>
      </c>
      <c r="E66" s="46">
        <v>3</v>
      </c>
      <c r="F66" s="44" t="s">
        <v>19</v>
      </c>
      <c r="G66" s="46">
        <v>150</v>
      </c>
      <c r="H66" s="77" t="s">
        <v>88</v>
      </c>
      <c r="I66" s="100">
        <v>0.05</v>
      </c>
      <c r="J66" s="44" t="s">
        <v>198</v>
      </c>
      <c r="K66" s="47">
        <v>0</v>
      </c>
      <c r="L66" s="44" t="s">
        <v>88</v>
      </c>
      <c r="M66" s="47">
        <v>2.142857142857143</v>
      </c>
      <c r="N66" s="44" t="s">
        <v>22</v>
      </c>
      <c r="O66" s="47">
        <v>-228.96775956284154</v>
      </c>
    </row>
    <row r="67" spans="1:15" s="48" customFormat="1" ht="11.25">
      <c r="A67" s="43">
        <v>61</v>
      </c>
      <c r="B67" s="44" t="s">
        <v>21</v>
      </c>
      <c r="C67" s="45">
        <v>0</v>
      </c>
      <c r="D67" s="44" t="s">
        <v>21</v>
      </c>
      <c r="E67" s="46">
        <v>0</v>
      </c>
      <c r="F67" s="44" t="s">
        <v>97</v>
      </c>
      <c r="G67" s="46">
        <v>100</v>
      </c>
      <c r="H67" s="77" t="s">
        <v>21</v>
      </c>
      <c r="I67" s="100">
        <v>0</v>
      </c>
      <c r="J67" s="44" t="s">
        <v>21</v>
      </c>
      <c r="K67" s="47">
        <v>0</v>
      </c>
      <c r="L67" s="44" t="s">
        <v>21</v>
      </c>
      <c r="M67" s="47">
        <v>0</v>
      </c>
      <c r="N67" s="44" t="s">
        <v>10</v>
      </c>
      <c r="O67" s="47">
        <v>-276.56775956284156</v>
      </c>
    </row>
    <row r="68" spans="1:15" s="48" customFormat="1" ht="11.25">
      <c r="A68" s="43">
        <v>62</v>
      </c>
      <c r="B68" s="44" t="s">
        <v>97</v>
      </c>
      <c r="C68" s="45">
        <v>0</v>
      </c>
      <c r="D68" s="44" t="s">
        <v>97</v>
      </c>
      <c r="E68" s="46">
        <v>0</v>
      </c>
      <c r="F68" s="44" t="s">
        <v>198</v>
      </c>
      <c r="G68" s="46">
        <v>47</v>
      </c>
      <c r="H68" s="77" t="s">
        <v>97</v>
      </c>
      <c r="I68" s="100">
        <v>0</v>
      </c>
      <c r="J68" s="44" t="s">
        <v>97</v>
      </c>
      <c r="K68" s="47">
        <v>0</v>
      </c>
      <c r="L68" s="44" t="s">
        <v>97</v>
      </c>
      <c r="M68" s="47">
        <v>0</v>
      </c>
      <c r="N68" s="44" t="s">
        <v>132</v>
      </c>
      <c r="O68" s="47">
        <v>-292.711475409836</v>
      </c>
    </row>
    <row r="69" spans="1:15" s="48" customFormat="1" ht="11.25">
      <c r="A69" s="43">
        <v>63</v>
      </c>
      <c r="B69" s="44" t="s">
        <v>122</v>
      </c>
      <c r="C69" s="45">
        <v>0</v>
      </c>
      <c r="D69" s="44" t="s">
        <v>122</v>
      </c>
      <c r="E69" s="46">
        <v>0</v>
      </c>
      <c r="F69" s="44" t="s">
        <v>122</v>
      </c>
      <c r="G69" s="46">
        <v>12</v>
      </c>
      <c r="H69" s="77" t="s">
        <v>122</v>
      </c>
      <c r="I69" s="100">
        <v>0</v>
      </c>
      <c r="J69" s="44" t="s">
        <v>122</v>
      </c>
      <c r="K69" s="47">
        <v>0</v>
      </c>
      <c r="L69" s="44" t="s">
        <v>122</v>
      </c>
      <c r="M69" s="47">
        <v>0</v>
      </c>
      <c r="N69" s="44" t="s">
        <v>27</v>
      </c>
      <c r="O69" s="47">
        <v>-318.62131147540987</v>
      </c>
    </row>
    <row r="70" spans="1:15" s="48" customFormat="1" ht="11.25">
      <c r="A70" s="43">
        <v>64</v>
      </c>
      <c r="B70" s="44" t="s">
        <v>125</v>
      </c>
      <c r="C70" s="45">
        <v>0</v>
      </c>
      <c r="D70" s="44" t="s">
        <v>125</v>
      </c>
      <c r="E70" s="46">
        <v>0</v>
      </c>
      <c r="F70" s="44" t="s">
        <v>125</v>
      </c>
      <c r="G70" s="46">
        <v>5</v>
      </c>
      <c r="H70" s="77" t="s">
        <v>125</v>
      </c>
      <c r="I70" s="100">
        <v>0</v>
      </c>
      <c r="J70" s="44" t="s">
        <v>125</v>
      </c>
      <c r="K70" s="47">
        <v>0</v>
      </c>
      <c r="L70" s="44" t="s">
        <v>125</v>
      </c>
      <c r="M70" s="47">
        <v>0</v>
      </c>
      <c r="N70" s="44" t="s">
        <v>128</v>
      </c>
      <c r="O70" s="47">
        <v>-571.9016393442623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2019-07-12T13:07:29Z</dcterms:modified>
  <cp:category/>
  <cp:version/>
  <cp:contentType/>
  <cp:contentStatus/>
</cp:coreProperties>
</file>