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60" windowHeight="11745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<sst xmlns="http://schemas.openxmlformats.org/spreadsheetml/2006/main" count="733" uniqueCount="218">
  <si>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</si>
  <si>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</si>
  <si>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</si>
  <si>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</si>
  <si>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</si>
  <si>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</si>
  <si>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</si>
  <si>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</si>
  <si>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</si>
  <si>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</si>
  <si>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秋  沢▽</t>
  </si>
  <si>
    <t>矢  萩▽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</si>
  <si>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</si>
  <si>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</si>
  <si>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</si>
  <si>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</si>
  <si>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</si>
  <si>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</si>
  <si>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</si>
  <si>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</si>
  <si>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</si>
  <si>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</si>
  <si>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</si>
  <si>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</si>
  <si>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</si>
  <si>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上  島▽</t>
  </si>
  <si>
    <t>三  宅</t>
  </si>
  <si>
    <t>鈴木規</t>
  </si>
  <si>
    <t>児  玉</t>
  </si>
  <si>
    <t>中  野▽</t>
  </si>
  <si>
    <t>早大寿会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</si>
  <si>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</si>
  <si>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</si>
  <si>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</si>
  <si>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</si>
  <si>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</si>
  <si>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</si>
  <si>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</si>
  <si>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</si>
  <si>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</si>
  <si>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</si>
  <si>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</si>
  <si>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</si>
  <si>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</si>
  <si>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</si>
  <si>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</si>
  <si>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</si>
  <si>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</si>
  <si>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</si>
  <si>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</si>
  <si>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</si>
  <si>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</si>
  <si>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</si>
  <si>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</si>
  <si>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</si>
  <si>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</si>
  <si>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</si>
  <si>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</si>
  <si>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</si>
  <si>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</si>
  <si>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</si>
  <si>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</si>
  <si>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</si>
  <si>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</si>
  <si>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</si>
  <si>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</si>
  <si>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</si>
  <si>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</si>
  <si>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</si>
  <si>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</si>
  <si>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</si>
  <si>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</si>
  <si>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</si>
  <si>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</si>
  <si>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</si>
  <si>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</si>
  <si>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</si>
  <si>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</si>
  <si>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</si>
  <si>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</si>
  <si>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</si>
  <si>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</si>
  <si>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</si>
  <si>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</si>
  <si>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</si>
  <si>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</si>
  <si>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</si>
  <si>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</si>
  <si>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</si>
  <si>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</si>
  <si>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</si>
  <si>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</si>
  <si>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</si>
  <si>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</si>
  <si>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</si>
  <si>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</si>
  <si>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</si>
  <si>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</si>
  <si>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</si>
  <si>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</si>
  <si>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</si>
  <si>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</si>
  <si>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</si>
  <si>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澤　地▽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</si>
  <si>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</si>
  <si>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</si>
  <si>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</si>
  <si>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</si>
  <si>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</si>
  <si>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</si>
  <si>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</si>
  <si>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</si>
  <si>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</si>
  <si>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</si>
  <si>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</si>
  <si>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</si>
  <si>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</si>
  <si>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</si>
  <si>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</si>
  <si>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大阪</t>
  </si>
  <si>
    <t>奥　田▽</t>
  </si>
  <si>
    <t>京葉</t>
  </si>
  <si>
    <t>武蔵野市</t>
  </si>
  <si>
    <t>岡　本▽</t>
  </si>
  <si>
    <t>菅原琢</t>
  </si>
  <si>
    <t>酒井か▽</t>
  </si>
  <si>
    <t>野中好</t>
  </si>
  <si>
    <t>酒井か代子</t>
  </si>
  <si>
    <t>松  山</t>
  </si>
  <si>
    <t>鈴木寛▽</t>
  </si>
  <si>
    <t>山　本</t>
  </si>
  <si>
    <t>円  井</t>
  </si>
  <si>
    <t>松  澤▽</t>
  </si>
  <si>
    <t>平　島▽</t>
  </si>
  <si>
    <t>京都</t>
  </si>
  <si>
    <t>小野賢▽</t>
  </si>
  <si>
    <t>　池　▽</t>
  </si>
  <si>
    <t>星野健</t>
  </si>
  <si>
    <t>仙台市</t>
  </si>
  <si>
    <t>馬　場</t>
  </si>
  <si>
    <t xml:space="preserve">/365days </t>
  </si>
  <si>
    <t>チーム鈴木</t>
  </si>
  <si>
    <t>松　崎▽</t>
  </si>
  <si>
    <t>京葉</t>
  </si>
  <si>
    <t>/365days</t>
  </si>
  <si>
    <t>福　島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</si>
  <si>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</si>
  <si>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</si>
  <si>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</si>
  <si>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</si>
  <si>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</si>
  <si>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</si>
  <si>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</si>
  <si>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</si>
  <si>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</si>
  <si>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</si>
  <si>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</si>
  <si>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</si>
  <si>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</si>
  <si>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</si>
  <si>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</si>
  <si>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</si>
  <si>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</si>
  <si>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</si>
  <si>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</si>
  <si>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秋沢  和宏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</si>
  <si>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</si>
  <si>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</si>
  <si>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</si>
  <si>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</si>
  <si>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</si>
  <si>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</si>
  <si>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</si>
  <si>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上島  通浩</t>
  </si>
  <si>
    <t>平  雅夫</t>
  </si>
  <si>
    <t>山田　一善</t>
  </si>
  <si>
    <t>松崎　崇志</t>
  </si>
  <si>
    <t>馬場　啓</t>
  </si>
  <si>
    <t>木村　佳司</t>
  </si>
  <si>
    <t>寺島  美昭</t>
  </si>
  <si>
    <t>山本　寛人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</si>
  <si>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</si>
  <si>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</si>
  <si>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</si>
  <si>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</si>
  <si>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</si>
  <si>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</si>
  <si>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</si>
  <si>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</si>
  <si>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</si>
  <si>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澤地　實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</si>
  <si>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</si>
  <si>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</si>
  <si>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</si>
  <si>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</si>
  <si>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</si>
  <si>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</si>
  <si>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</si>
  <si>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</si>
  <si>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矢萩  靖</t>
  </si>
  <si>
    <t>鈴木　寛子</t>
  </si>
  <si>
    <t>鈴木  博実</t>
  </si>
  <si>
    <t>野中  好夫</t>
  </si>
  <si>
    <t>島田  修</t>
  </si>
  <si>
    <t>Dog Marathon 2018</t>
  </si>
  <si>
    <t>浜松市</t>
  </si>
  <si>
    <t>篠原英▽</t>
  </si>
  <si>
    <t>兵庫</t>
  </si>
  <si>
    <t>市　橋▽</t>
  </si>
  <si>
    <t>ランニングサポート</t>
  </si>
  <si>
    <t>山形県協会</t>
  </si>
  <si>
    <t>篠原み▽</t>
  </si>
  <si>
    <t>朱雀</t>
  </si>
  <si>
    <t>東京高専ＯＢ</t>
  </si>
  <si>
    <t>篠原　英剛</t>
  </si>
  <si>
    <t>市橋　卓</t>
  </si>
  <si>
    <t>篠原みこと</t>
  </si>
  <si>
    <t>AUG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</si>
</sst>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44</v>
      </c>
      <c r="C1" s="6"/>
      <c r="D1" s="6"/>
      <c r="H1" s="98">
        <v>43352</v>
      </c>
      <c r="I1" s="18"/>
      <c r="J1" s="30"/>
      <c r="K1" s="30"/>
      <c r="L1" s="30"/>
      <c r="Q1" s="40"/>
      <c r="V1" s="56"/>
    </row>
    <row r="2" spans="1:22" s="5" customFormat="1" ht="15.75">
      <c r="A2" s="80" t="s">
        <v>204</v>
      </c>
      <c r="C2" s="6"/>
      <c r="D2" s="6"/>
      <c r="E2" s="49" t="s">
        <v>68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35</v>
      </c>
      <c r="N3" s="30"/>
      <c r="R3" s="30"/>
      <c r="S3" s="30"/>
      <c r="T3" s="30"/>
    </row>
    <row r="4" spans="1:20" ht="15">
      <c r="A4" s="29">
        <v>153</v>
      </c>
      <c r="B4" s="19" t="s">
        <v>140</v>
      </c>
      <c r="C4" s="20"/>
      <c r="D4" s="21">
        <f>A4/365</f>
        <v>0.4191780821917808</v>
      </c>
      <c r="E4" s="32" t="s">
        <v>101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217</v>
      </c>
      <c r="B5" s="27">
        <f>IF(OR(A5="APR",A5="JUN",A5="SEP",A5="NOV"),30,IF(A5="FEB",28,31))</f>
        <v>31</v>
      </c>
      <c r="C5" s="28" t="s">
        <v>50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48</v>
      </c>
      <c r="C6" s="13" t="s">
        <v>1</v>
      </c>
      <c r="D6" s="13" t="s">
        <v>2</v>
      </c>
      <c r="E6" s="12" t="s">
        <v>53</v>
      </c>
      <c r="F6" s="12" t="s">
        <v>54</v>
      </c>
      <c r="G6" s="14" t="s">
        <v>43</v>
      </c>
      <c r="H6" s="12" t="s">
        <v>40</v>
      </c>
      <c r="I6" s="12" t="s">
        <v>41</v>
      </c>
      <c r="J6" s="12" t="s">
        <v>3</v>
      </c>
      <c r="K6" s="12" t="s">
        <v>4</v>
      </c>
      <c r="L6" s="12" t="s">
        <v>49</v>
      </c>
      <c r="M6" s="12" t="s">
        <v>42</v>
      </c>
      <c r="N6" s="12" t="s">
        <v>47</v>
      </c>
      <c r="O6" s="12" t="s">
        <v>46</v>
      </c>
      <c r="P6" s="12" t="s">
        <v>45</v>
      </c>
      <c r="Q6" s="51" t="s">
        <v>69</v>
      </c>
      <c r="R6" s="59" t="s">
        <v>84</v>
      </c>
      <c r="S6" s="59" t="s">
        <v>86</v>
      </c>
      <c r="T6" s="59" t="s">
        <v>87</v>
      </c>
      <c r="U6" s="39" t="s">
        <v>58</v>
      </c>
      <c r="V6" s="63" t="s">
        <v>57</v>
      </c>
    </row>
    <row r="7" spans="1:22" s="2" customFormat="1" ht="10.5">
      <c r="A7" s="24"/>
      <c r="B7" s="15"/>
      <c r="C7" s="16"/>
      <c r="D7" s="16"/>
      <c r="E7" s="15" t="s">
        <v>37</v>
      </c>
      <c r="F7" s="15" t="s">
        <v>38</v>
      </c>
      <c r="G7" s="17"/>
      <c r="H7" s="15" t="s">
        <v>37</v>
      </c>
      <c r="I7" s="15" t="s">
        <v>38</v>
      </c>
      <c r="J7" s="15" t="s">
        <v>37</v>
      </c>
      <c r="K7" s="15" t="s">
        <v>39</v>
      </c>
      <c r="L7" s="15" t="s">
        <v>37</v>
      </c>
      <c r="M7" s="15" t="s">
        <v>37</v>
      </c>
      <c r="N7" s="15" t="s">
        <v>37</v>
      </c>
      <c r="O7" s="15" t="s">
        <v>37</v>
      </c>
      <c r="P7" s="15" t="s">
        <v>36</v>
      </c>
      <c r="Q7" s="15" t="s">
        <v>70</v>
      </c>
      <c r="R7" s="60" t="s">
        <v>91</v>
      </c>
      <c r="S7" s="60" t="s">
        <v>85</v>
      </c>
      <c r="T7" s="60" t="s">
        <v>85</v>
      </c>
      <c r="U7" s="35"/>
      <c r="V7" s="64"/>
    </row>
    <row r="8" spans="1:22" ht="13.5">
      <c r="A8" s="25"/>
      <c r="B8" s="10">
        <v>1</v>
      </c>
      <c r="C8" s="8" t="s">
        <v>131</v>
      </c>
      <c r="D8" s="22" t="s">
        <v>6</v>
      </c>
      <c r="E8" s="9">
        <v>463</v>
      </c>
      <c r="F8" s="7">
        <v>30</v>
      </c>
      <c r="G8" s="10">
        <f aca="true" t="shared" si="0" ref="G8:G39">RANK(H8,H$8:H$116)</f>
        <v>1</v>
      </c>
      <c r="H8" s="9">
        <v>1912</v>
      </c>
      <c r="I8" s="7">
        <v>151</v>
      </c>
      <c r="J8" s="7">
        <v>4200</v>
      </c>
      <c r="K8" s="62">
        <f aca="true" t="shared" si="1" ref="K8:K39">H8/J8</f>
        <v>0.4552380952380952</v>
      </c>
      <c r="L8" s="11">
        <f aca="true" t="shared" si="2" ref="L8:L39">IF((E8=0),0,E8/F8)</f>
        <v>15.433333333333334</v>
      </c>
      <c r="M8" s="11">
        <f aca="true" t="shared" si="3" ref="M8:M39">IF((H8=0),0,H8/I8)</f>
        <v>12.66225165562914</v>
      </c>
      <c r="N8" s="9">
        <f aca="true" t="shared" si="4" ref="N8:N39">E8-J8/365*$B$5</f>
        <v>106.28767123287673</v>
      </c>
      <c r="O8" s="9">
        <f aca="true" t="shared" si="5" ref="O8:O39">H8-J8*$D$4</f>
        <v>151.45205479452056</v>
      </c>
      <c r="P8" s="9">
        <f aca="true" t="shared" si="6" ref="P8:P39">H8/$D$4</f>
        <v>4561.307189542484</v>
      </c>
      <c r="Q8" s="50">
        <f aca="true" t="shared" si="7" ref="Q8:Q39">P8/J8</f>
        <v>1.086025521319639</v>
      </c>
      <c r="R8" s="61">
        <v>147</v>
      </c>
      <c r="S8" s="61">
        <v>341</v>
      </c>
      <c r="T8" s="61">
        <v>540</v>
      </c>
      <c r="U8" s="36" t="s">
        <v>146</v>
      </c>
      <c r="V8" s="58">
        <v>41</v>
      </c>
    </row>
    <row r="9" spans="1:22" ht="13.5">
      <c r="A9" s="25" t="s">
        <v>34</v>
      </c>
      <c r="B9" s="10">
        <v>2</v>
      </c>
      <c r="C9" s="8" t="s">
        <v>115</v>
      </c>
      <c r="D9" s="22" t="s">
        <v>107</v>
      </c>
      <c r="E9" s="9">
        <v>395.4</v>
      </c>
      <c r="F9" s="7">
        <v>27</v>
      </c>
      <c r="G9" s="10">
        <f t="shared" si="0"/>
        <v>3</v>
      </c>
      <c r="H9" s="9">
        <v>1654.9</v>
      </c>
      <c r="I9" s="7">
        <v>129</v>
      </c>
      <c r="J9" s="7">
        <v>3500</v>
      </c>
      <c r="K9" s="62">
        <f t="shared" si="1"/>
        <v>0.47282857142857143</v>
      </c>
      <c r="L9" s="11">
        <f t="shared" si="2"/>
        <v>14.644444444444444</v>
      </c>
      <c r="M9" s="11">
        <f t="shared" si="3"/>
        <v>12.828682170542637</v>
      </c>
      <c r="N9" s="9">
        <f t="shared" si="4"/>
        <v>98.13972602739727</v>
      </c>
      <c r="O9" s="9">
        <f t="shared" si="5"/>
        <v>187.7767123287672</v>
      </c>
      <c r="P9" s="9">
        <f t="shared" si="6"/>
        <v>3947.964052287582</v>
      </c>
      <c r="Q9" s="50">
        <f t="shared" si="7"/>
        <v>1.1279897292250234</v>
      </c>
      <c r="R9" s="61">
        <v>0</v>
      </c>
      <c r="S9" s="61">
        <v>0</v>
      </c>
      <c r="T9" s="61">
        <v>0</v>
      </c>
      <c r="U9" s="36" t="s">
        <v>150</v>
      </c>
      <c r="V9" s="58">
        <v>58</v>
      </c>
    </row>
    <row r="10" spans="1:22" ht="13.5">
      <c r="A10" s="25"/>
      <c r="B10" s="10">
        <v>3</v>
      </c>
      <c r="C10" s="8" t="s">
        <v>75</v>
      </c>
      <c r="D10" s="22" t="s">
        <v>6</v>
      </c>
      <c r="E10" s="9">
        <v>339</v>
      </c>
      <c r="F10" s="7">
        <v>27</v>
      </c>
      <c r="G10" s="10">
        <f t="shared" si="0"/>
        <v>4</v>
      </c>
      <c r="H10" s="9">
        <v>1526</v>
      </c>
      <c r="I10" s="7">
        <v>128</v>
      </c>
      <c r="J10" s="7">
        <v>3000</v>
      </c>
      <c r="K10" s="62">
        <f t="shared" si="1"/>
        <v>0.5086666666666667</v>
      </c>
      <c r="L10" s="11">
        <f t="shared" si="2"/>
        <v>12.555555555555555</v>
      </c>
      <c r="M10" s="11">
        <f t="shared" si="3"/>
        <v>11.921875</v>
      </c>
      <c r="N10" s="9">
        <f t="shared" si="4"/>
        <v>84.20547945205476</v>
      </c>
      <c r="O10" s="9">
        <f t="shared" si="5"/>
        <v>268.4657534246576</v>
      </c>
      <c r="P10" s="9">
        <f t="shared" si="6"/>
        <v>3640.4575163398695</v>
      </c>
      <c r="Q10" s="50">
        <f t="shared" si="7"/>
        <v>1.2134858387799565</v>
      </c>
      <c r="R10" s="61">
        <v>0</v>
      </c>
      <c r="S10" s="61">
        <v>0</v>
      </c>
      <c r="T10" s="61">
        <v>0</v>
      </c>
      <c r="U10" s="36" t="s">
        <v>154</v>
      </c>
      <c r="V10" s="58">
        <v>47</v>
      </c>
    </row>
    <row r="11" spans="1:22" ht="13.5">
      <c r="A11" s="25"/>
      <c r="B11" s="10">
        <v>4</v>
      </c>
      <c r="C11" s="8" t="s">
        <v>97</v>
      </c>
      <c r="D11" s="22" t="s">
        <v>107</v>
      </c>
      <c r="E11" s="9">
        <v>330.8</v>
      </c>
      <c r="F11" s="7">
        <v>31</v>
      </c>
      <c r="G11" s="10">
        <f t="shared" si="0"/>
        <v>2</v>
      </c>
      <c r="H11" s="9">
        <v>1685.5</v>
      </c>
      <c r="I11" s="7">
        <v>152</v>
      </c>
      <c r="J11" s="7">
        <v>3730</v>
      </c>
      <c r="K11" s="62">
        <f t="shared" si="1"/>
        <v>0.45187667560321715</v>
      </c>
      <c r="L11" s="11">
        <f t="shared" si="2"/>
        <v>10.670967741935485</v>
      </c>
      <c r="M11" s="11">
        <f t="shared" si="3"/>
        <v>11.088815789473685</v>
      </c>
      <c r="N11" s="9">
        <f t="shared" si="4"/>
        <v>14.005479452054772</v>
      </c>
      <c r="O11" s="9">
        <f t="shared" si="5"/>
        <v>121.96575342465758</v>
      </c>
      <c r="P11" s="9">
        <f t="shared" si="6"/>
        <v>4020.9640522875816</v>
      </c>
      <c r="Q11" s="50">
        <f t="shared" si="7"/>
        <v>1.0780064483344722</v>
      </c>
      <c r="R11" s="61">
        <v>0</v>
      </c>
      <c r="S11" s="61">
        <v>0</v>
      </c>
      <c r="T11" s="61">
        <v>0</v>
      </c>
      <c r="U11" s="36" t="s">
        <v>147</v>
      </c>
      <c r="V11" s="58">
        <v>58</v>
      </c>
    </row>
    <row r="12" spans="1:22" ht="13.5">
      <c r="A12" s="25"/>
      <c r="B12" s="10">
        <v>5</v>
      </c>
      <c r="C12" s="8" t="s">
        <v>135</v>
      </c>
      <c r="D12" s="22" t="s">
        <v>209</v>
      </c>
      <c r="E12" s="9">
        <v>283</v>
      </c>
      <c r="F12" s="7">
        <v>12</v>
      </c>
      <c r="G12" s="10">
        <f t="shared" si="0"/>
        <v>15</v>
      </c>
      <c r="H12" s="9">
        <v>647</v>
      </c>
      <c r="I12" s="7">
        <v>42</v>
      </c>
      <c r="J12" s="7">
        <v>1500</v>
      </c>
      <c r="K12" s="62">
        <f t="shared" si="1"/>
        <v>0.43133333333333335</v>
      </c>
      <c r="L12" s="11">
        <f t="shared" si="2"/>
        <v>23.583333333333332</v>
      </c>
      <c r="M12" s="11">
        <f t="shared" si="3"/>
        <v>15.404761904761905</v>
      </c>
      <c r="N12" s="9">
        <f t="shared" si="4"/>
        <v>155.60273972602738</v>
      </c>
      <c r="O12" s="9">
        <f t="shared" si="5"/>
        <v>18.23287671232879</v>
      </c>
      <c r="P12" s="9">
        <f t="shared" si="6"/>
        <v>1543.4967320261437</v>
      </c>
      <c r="Q12" s="50">
        <f t="shared" si="7"/>
        <v>1.0289978213507625</v>
      </c>
      <c r="R12" s="61">
        <v>0</v>
      </c>
      <c r="S12" s="61">
        <v>0</v>
      </c>
      <c r="T12" s="61">
        <v>0</v>
      </c>
      <c r="U12" s="36" t="s">
        <v>158</v>
      </c>
      <c r="V12" s="58">
        <v>60</v>
      </c>
    </row>
    <row r="13" spans="1:22" ht="13.5">
      <c r="A13" s="25"/>
      <c r="B13" s="10">
        <v>6</v>
      </c>
      <c r="C13" s="8" t="s">
        <v>19</v>
      </c>
      <c r="D13" s="22" t="s">
        <v>13</v>
      </c>
      <c r="E13" s="9">
        <v>246.5</v>
      </c>
      <c r="F13" s="7">
        <v>23</v>
      </c>
      <c r="G13" s="10">
        <f t="shared" si="0"/>
        <v>5</v>
      </c>
      <c r="H13" s="9">
        <v>1380</v>
      </c>
      <c r="I13" s="7">
        <v>123</v>
      </c>
      <c r="J13" s="7">
        <v>3600</v>
      </c>
      <c r="K13" s="62">
        <f t="shared" si="1"/>
        <v>0.38333333333333336</v>
      </c>
      <c r="L13" s="11">
        <f t="shared" si="2"/>
        <v>10.717391304347826</v>
      </c>
      <c r="M13" s="11">
        <f t="shared" si="3"/>
        <v>11.21951219512195</v>
      </c>
      <c r="N13" s="9">
        <f t="shared" si="4"/>
        <v>-59.253424657534254</v>
      </c>
      <c r="O13" s="9">
        <f t="shared" si="5"/>
        <v>-129.04109589041104</v>
      </c>
      <c r="P13" s="9">
        <f t="shared" si="6"/>
        <v>3292.156862745098</v>
      </c>
      <c r="Q13" s="50">
        <f t="shared" si="7"/>
        <v>0.9144880174291938</v>
      </c>
      <c r="R13" s="61">
        <v>0</v>
      </c>
      <c r="S13" s="61">
        <v>0</v>
      </c>
      <c r="T13" s="61">
        <v>0</v>
      </c>
      <c r="U13" s="36" t="s">
        <v>55</v>
      </c>
      <c r="V13" s="58">
        <v>52</v>
      </c>
    </row>
    <row r="14" spans="1:22" ht="13.5">
      <c r="A14" s="25"/>
      <c r="B14" s="10">
        <v>7</v>
      </c>
      <c r="C14" s="8" t="s">
        <v>136</v>
      </c>
      <c r="D14" s="22" t="s">
        <v>121</v>
      </c>
      <c r="E14" s="9">
        <v>240</v>
      </c>
      <c r="F14" s="7">
        <v>18</v>
      </c>
      <c r="G14" s="10">
        <f t="shared" si="0"/>
        <v>17</v>
      </c>
      <c r="H14" s="9">
        <v>630</v>
      </c>
      <c r="I14" s="7">
        <v>47</v>
      </c>
      <c r="J14" s="7">
        <v>2400</v>
      </c>
      <c r="K14" s="62">
        <f t="shared" si="1"/>
        <v>0.2625</v>
      </c>
      <c r="L14" s="11">
        <f t="shared" si="2"/>
        <v>13.333333333333334</v>
      </c>
      <c r="M14" s="11">
        <f t="shared" si="3"/>
        <v>13.404255319148936</v>
      </c>
      <c r="N14" s="9">
        <f t="shared" si="4"/>
        <v>36.16438356164386</v>
      </c>
      <c r="O14" s="9">
        <f t="shared" si="5"/>
        <v>-376.0273972602739</v>
      </c>
      <c r="P14" s="9">
        <f t="shared" si="6"/>
        <v>1502.9411764705883</v>
      </c>
      <c r="Q14" s="50">
        <f t="shared" si="7"/>
        <v>0.6262254901960784</v>
      </c>
      <c r="R14" s="61">
        <v>0</v>
      </c>
      <c r="S14" s="61">
        <v>25</v>
      </c>
      <c r="T14" s="61">
        <v>480</v>
      </c>
      <c r="U14" s="36" t="s">
        <v>162</v>
      </c>
      <c r="V14" s="58">
        <v>35</v>
      </c>
    </row>
    <row r="15" spans="1:22" ht="13.5">
      <c r="A15" s="25"/>
      <c r="B15" s="10">
        <v>8</v>
      </c>
      <c r="C15" s="8" t="s">
        <v>98</v>
      </c>
      <c r="D15" s="22" t="s">
        <v>113</v>
      </c>
      <c r="E15" s="9">
        <v>224.5</v>
      </c>
      <c r="F15" s="7">
        <v>27</v>
      </c>
      <c r="G15" s="10">
        <f t="shared" si="0"/>
        <v>10</v>
      </c>
      <c r="H15" s="9">
        <v>1050.8</v>
      </c>
      <c r="I15" s="7">
        <v>137</v>
      </c>
      <c r="J15" s="7">
        <v>2160</v>
      </c>
      <c r="K15" s="62">
        <f t="shared" si="1"/>
        <v>0.48648148148148146</v>
      </c>
      <c r="L15" s="11">
        <f t="shared" si="2"/>
        <v>8.314814814814815</v>
      </c>
      <c r="M15" s="11">
        <f t="shared" si="3"/>
        <v>7.67007299270073</v>
      </c>
      <c r="N15" s="9">
        <f t="shared" si="4"/>
        <v>41.047945205479465</v>
      </c>
      <c r="O15" s="9">
        <f t="shared" si="5"/>
        <v>145.37534246575342</v>
      </c>
      <c r="P15" s="9">
        <f t="shared" si="6"/>
        <v>2506.8104575163397</v>
      </c>
      <c r="Q15" s="50">
        <f t="shared" si="7"/>
        <v>1.1605603969983054</v>
      </c>
      <c r="R15" s="61">
        <v>22</v>
      </c>
      <c r="S15" s="61">
        <v>100</v>
      </c>
      <c r="T15" s="61">
        <v>190</v>
      </c>
      <c r="U15" s="36" t="s">
        <v>153</v>
      </c>
      <c r="V15" s="58">
        <v>59</v>
      </c>
    </row>
    <row r="16" spans="1:22" ht="13.5">
      <c r="A16" s="25"/>
      <c r="B16" s="10">
        <v>9</v>
      </c>
      <c r="C16" s="8" t="s">
        <v>8</v>
      </c>
      <c r="D16" s="22" t="s">
        <v>74</v>
      </c>
      <c r="E16" s="9">
        <v>216</v>
      </c>
      <c r="F16" s="7">
        <v>28</v>
      </c>
      <c r="G16" s="10">
        <f t="shared" si="0"/>
        <v>9</v>
      </c>
      <c r="H16" s="9">
        <v>1061</v>
      </c>
      <c r="I16" s="7">
        <v>134</v>
      </c>
      <c r="J16" s="7">
        <v>1500</v>
      </c>
      <c r="K16" s="62">
        <f t="shared" si="1"/>
        <v>0.7073333333333334</v>
      </c>
      <c r="L16" s="11">
        <f t="shared" si="2"/>
        <v>7.714285714285714</v>
      </c>
      <c r="M16" s="11">
        <f t="shared" si="3"/>
        <v>7.917910447761194</v>
      </c>
      <c r="N16" s="9">
        <f t="shared" si="4"/>
        <v>88.60273972602738</v>
      </c>
      <c r="O16" s="9">
        <f t="shared" si="5"/>
        <v>432.2328767123288</v>
      </c>
      <c r="P16" s="9">
        <f t="shared" si="6"/>
        <v>2531.143790849673</v>
      </c>
      <c r="Q16" s="50">
        <f t="shared" si="7"/>
        <v>1.687429193899782</v>
      </c>
      <c r="R16" s="61">
        <v>0</v>
      </c>
      <c r="S16" s="61">
        <v>0</v>
      </c>
      <c r="T16" s="61">
        <v>0</v>
      </c>
      <c r="U16" s="36" t="s">
        <v>155</v>
      </c>
      <c r="V16" s="58">
        <v>79</v>
      </c>
    </row>
    <row r="17" spans="1:22" ht="13.5">
      <c r="A17" s="25"/>
      <c r="B17" s="10">
        <v>10</v>
      </c>
      <c r="C17" s="8" t="s">
        <v>145</v>
      </c>
      <c r="D17" s="22" t="s">
        <v>6</v>
      </c>
      <c r="E17" s="9">
        <v>208</v>
      </c>
      <c r="F17" s="7">
        <v>21</v>
      </c>
      <c r="G17" s="10">
        <f t="shared" si="0"/>
        <v>6</v>
      </c>
      <c r="H17" s="9">
        <v>1246</v>
      </c>
      <c r="I17" s="7">
        <v>101</v>
      </c>
      <c r="J17" s="7">
        <v>2400</v>
      </c>
      <c r="K17" s="62">
        <f t="shared" si="1"/>
        <v>0.5191666666666667</v>
      </c>
      <c r="L17" s="11">
        <f t="shared" si="2"/>
        <v>9.904761904761905</v>
      </c>
      <c r="M17" s="11">
        <f t="shared" si="3"/>
        <v>12.336633663366337</v>
      </c>
      <c r="N17" s="9">
        <f t="shared" si="4"/>
        <v>4.164383561643859</v>
      </c>
      <c r="O17" s="9">
        <f t="shared" si="5"/>
        <v>239.97260273972609</v>
      </c>
      <c r="P17" s="9">
        <f t="shared" si="6"/>
        <v>2972.483660130719</v>
      </c>
      <c r="Q17" s="50">
        <f t="shared" si="7"/>
        <v>1.2385348583877995</v>
      </c>
      <c r="R17" s="61">
        <v>37</v>
      </c>
      <c r="S17" s="61">
        <v>267</v>
      </c>
      <c r="T17" s="61">
        <v>500</v>
      </c>
      <c r="U17" s="36" t="s">
        <v>149</v>
      </c>
      <c r="V17" s="58">
        <v>68</v>
      </c>
    </row>
    <row r="18" spans="1:22" ht="13.5">
      <c r="A18" s="25"/>
      <c r="B18" s="10">
        <v>11</v>
      </c>
      <c r="C18" s="8" t="s">
        <v>94</v>
      </c>
      <c r="D18" s="22" t="s">
        <v>93</v>
      </c>
      <c r="E18" s="9">
        <v>200</v>
      </c>
      <c r="F18" s="7">
        <v>17</v>
      </c>
      <c r="G18" s="10">
        <f t="shared" si="0"/>
        <v>7</v>
      </c>
      <c r="H18" s="9">
        <v>1245</v>
      </c>
      <c r="I18" s="7">
        <v>82</v>
      </c>
      <c r="J18" s="7">
        <v>3200</v>
      </c>
      <c r="K18" s="62">
        <f t="shared" si="1"/>
        <v>0.3890625</v>
      </c>
      <c r="L18" s="11">
        <f t="shared" si="2"/>
        <v>11.764705882352942</v>
      </c>
      <c r="M18" s="11">
        <f t="shared" si="3"/>
        <v>15.182926829268293</v>
      </c>
      <c r="N18" s="9">
        <f t="shared" si="4"/>
        <v>-71.78082191780823</v>
      </c>
      <c r="O18" s="9">
        <f t="shared" si="5"/>
        <v>-96.3698630136987</v>
      </c>
      <c r="P18" s="9">
        <f t="shared" si="6"/>
        <v>2970.098039215686</v>
      </c>
      <c r="Q18" s="50">
        <f t="shared" si="7"/>
        <v>0.9281556372549019</v>
      </c>
      <c r="R18" s="61">
        <v>0</v>
      </c>
      <c r="S18" s="61">
        <v>0</v>
      </c>
      <c r="T18" s="61">
        <v>0</v>
      </c>
      <c r="U18" s="36" t="s">
        <v>148</v>
      </c>
      <c r="V18" s="58">
        <v>54</v>
      </c>
    </row>
    <row r="19" spans="1:22" ht="13.5">
      <c r="A19" s="25"/>
      <c r="B19" s="10">
        <v>11</v>
      </c>
      <c r="C19" s="8" t="s">
        <v>206</v>
      </c>
      <c r="D19" s="22" t="s">
        <v>207</v>
      </c>
      <c r="E19" s="9">
        <v>200</v>
      </c>
      <c r="F19" s="7">
        <v>24</v>
      </c>
      <c r="G19" s="10">
        <f t="shared" si="0"/>
        <v>11</v>
      </c>
      <c r="H19" s="9">
        <v>985.5</v>
      </c>
      <c r="I19" s="7">
        <v>115</v>
      </c>
      <c r="J19" s="7">
        <v>2400</v>
      </c>
      <c r="K19" s="62">
        <f t="shared" si="1"/>
        <v>0.410625</v>
      </c>
      <c r="L19" s="11">
        <f t="shared" si="2"/>
        <v>8.333333333333334</v>
      </c>
      <c r="M19" s="11">
        <f t="shared" si="3"/>
        <v>8.569565217391304</v>
      </c>
      <c r="N19" s="9">
        <f t="shared" si="4"/>
        <v>-3.8356164383561406</v>
      </c>
      <c r="O19" s="9">
        <f t="shared" si="5"/>
        <v>-20.527397260273915</v>
      </c>
      <c r="P19" s="9">
        <f t="shared" si="6"/>
        <v>2351.029411764706</v>
      </c>
      <c r="Q19" s="50">
        <f t="shared" si="7"/>
        <v>0.9795955882352941</v>
      </c>
      <c r="R19" s="61">
        <v>25</v>
      </c>
      <c r="S19" s="61">
        <v>137</v>
      </c>
      <c r="T19" s="61">
        <v>0</v>
      </c>
      <c r="U19" s="36" t="s">
        <v>214</v>
      </c>
      <c r="V19" s="58">
        <v>36</v>
      </c>
    </row>
    <row r="20" spans="1:22" ht="13.5">
      <c r="A20" s="25"/>
      <c r="B20" s="10">
        <v>13</v>
      </c>
      <c r="C20" s="8" t="s">
        <v>88</v>
      </c>
      <c r="D20" s="22" t="s">
        <v>9</v>
      </c>
      <c r="E20" s="9">
        <v>198</v>
      </c>
      <c r="F20" s="7">
        <v>30</v>
      </c>
      <c r="G20" s="10">
        <f t="shared" si="0"/>
        <v>8</v>
      </c>
      <c r="H20" s="9">
        <v>1062</v>
      </c>
      <c r="I20" s="7">
        <v>134</v>
      </c>
      <c r="J20" s="7">
        <v>3000</v>
      </c>
      <c r="K20" s="62">
        <f t="shared" si="1"/>
        <v>0.354</v>
      </c>
      <c r="L20" s="11">
        <f t="shared" si="2"/>
        <v>6.6</v>
      </c>
      <c r="M20" s="11">
        <f t="shared" si="3"/>
        <v>7.925373134328358</v>
      </c>
      <c r="N20" s="9">
        <f t="shared" si="4"/>
        <v>-56.79452054794524</v>
      </c>
      <c r="O20" s="9">
        <f t="shared" si="5"/>
        <v>-195.53424657534242</v>
      </c>
      <c r="P20" s="9">
        <f t="shared" si="6"/>
        <v>2533.529411764706</v>
      </c>
      <c r="Q20" s="50">
        <f t="shared" si="7"/>
        <v>0.8445098039215686</v>
      </c>
      <c r="R20" s="61">
        <v>55</v>
      </c>
      <c r="S20" s="61">
        <v>302</v>
      </c>
      <c r="T20" s="61">
        <v>800</v>
      </c>
      <c r="U20" s="36" t="s">
        <v>152</v>
      </c>
      <c r="V20" s="58">
        <v>68</v>
      </c>
    </row>
    <row r="21" spans="1:22" ht="13.5">
      <c r="A21" s="25"/>
      <c r="B21" s="10">
        <v>14</v>
      </c>
      <c r="C21" s="8" t="s">
        <v>132</v>
      </c>
      <c r="D21" s="22" t="s">
        <v>205</v>
      </c>
      <c r="E21" s="9">
        <v>165</v>
      </c>
      <c r="F21" s="7">
        <v>31</v>
      </c>
      <c r="G21" s="10">
        <f t="shared" si="0"/>
        <v>12</v>
      </c>
      <c r="H21" s="9">
        <v>964</v>
      </c>
      <c r="I21" s="7">
        <v>153</v>
      </c>
      <c r="J21" s="7">
        <v>3000</v>
      </c>
      <c r="K21" s="62">
        <f t="shared" si="1"/>
        <v>0.32133333333333336</v>
      </c>
      <c r="L21" s="11">
        <f t="shared" si="2"/>
        <v>5.32258064516129</v>
      </c>
      <c r="M21" s="11">
        <f t="shared" si="3"/>
        <v>6.300653594771242</v>
      </c>
      <c r="N21" s="9">
        <f t="shared" si="4"/>
        <v>-89.79452054794524</v>
      </c>
      <c r="O21" s="9">
        <f t="shared" si="5"/>
        <v>-293.5342465753424</v>
      </c>
      <c r="P21" s="9">
        <f t="shared" si="6"/>
        <v>2299.7385620915034</v>
      </c>
      <c r="Q21" s="50">
        <f t="shared" si="7"/>
        <v>0.7665795206971678</v>
      </c>
      <c r="R21" s="61">
        <v>24</v>
      </c>
      <c r="S21" s="61">
        <v>135</v>
      </c>
      <c r="T21" s="61">
        <v>400</v>
      </c>
      <c r="U21" s="36" t="s">
        <v>151</v>
      </c>
      <c r="V21" s="58">
        <v>46</v>
      </c>
    </row>
    <row r="22" spans="1:22" ht="13.5">
      <c r="A22" s="25"/>
      <c r="B22" s="10">
        <v>15</v>
      </c>
      <c r="C22" s="8" t="s">
        <v>23</v>
      </c>
      <c r="D22" s="22" t="s">
        <v>6</v>
      </c>
      <c r="E22" s="9">
        <v>160</v>
      </c>
      <c r="F22" s="7">
        <v>15</v>
      </c>
      <c r="G22" s="10">
        <f t="shared" si="0"/>
        <v>25</v>
      </c>
      <c r="H22" s="9">
        <v>517.5</v>
      </c>
      <c r="I22" s="7">
        <v>42</v>
      </c>
      <c r="J22" s="7">
        <v>1000</v>
      </c>
      <c r="K22" s="62">
        <f t="shared" si="1"/>
        <v>0.5175</v>
      </c>
      <c r="L22" s="11">
        <f t="shared" si="2"/>
        <v>10.666666666666666</v>
      </c>
      <c r="M22" s="11">
        <f t="shared" si="3"/>
        <v>12.321428571428571</v>
      </c>
      <c r="N22" s="9">
        <f t="shared" si="4"/>
        <v>75.06849315068493</v>
      </c>
      <c r="O22" s="9">
        <f t="shared" si="5"/>
        <v>98.32191780821915</v>
      </c>
      <c r="P22" s="9">
        <f t="shared" si="6"/>
        <v>1234.5588235294117</v>
      </c>
      <c r="Q22" s="50">
        <f t="shared" si="7"/>
        <v>1.2345588235294118</v>
      </c>
      <c r="R22" s="61">
        <v>0</v>
      </c>
      <c r="S22" s="61">
        <v>0</v>
      </c>
      <c r="T22" s="61">
        <v>0</v>
      </c>
      <c r="U22" s="36" t="s">
        <v>184</v>
      </c>
      <c r="V22" s="58">
        <v>51</v>
      </c>
    </row>
    <row r="23" spans="1:22" ht="13.5">
      <c r="A23" s="25"/>
      <c r="B23" s="10">
        <v>16</v>
      </c>
      <c r="C23" s="8" t="s">
        <v>33</v>
      </c>
      <c r="D23" s="22" t="s">
        <v>6</v>
      </c>
      <c r="E23" s="9">
        <v>143.3</v>
      </c>
      <c r="F23" s="7">
        <v>15</v>
      </c>
      <c r="G23" s="10">
        <f t="shared" si="0"/>
        <v>29</v>
      </c>
      <c r="H23" s="9">
        <v>447.40000000000003</v>
      </c>
      <c r="I23" s="7">
        <v>53</v>
      </c>
      <c r="J23" s="7">
        <v>1000</v>
      </c>
      <c r="K23" s="62">
        <f t="shared" si="1"/>
        <v>0.4474</v>
      </c>
      <c r="L23" s="11">
        <f t="shared" si="2"/>
        <v>9.553333333333335</v>
      </c>
      <c r="M23" s="11">
        <f t="shared" si="3"/>
        <v>8.441509433962265</v>
      </c>
      <c r="N23" s="9">
        <f t="shared" si="4"/>
        <v>58.36849315068494</v>
      </c>
      <c r="O23" s="9">
        <f t="shared" si="5"/>
        <v>28.22191780821919</v>
      </c>
      <c r="P23" s="9">
        <f t="shared" si="6"/>
        <v>1067.326797385621</v>
      </c>
      <c r="Q23" s="50">
        <f t="shared" si="7"/>
        <v>1.0673267973856209</v>
      </c>
      <c r="R23" s="61">
        <v>30</v>
      </c>
      <c r="S23" s="61">
        <v>96</v>
      </c>
      <c r="T23" s="61">
        <v>200</v>
      </c>
      <c r="U23" s="36" t="s">
        <v>174</v>
      </c>
      <c r="V23" s="58">
        <v>66</v>
      </c>
    </row>
    <row r="24" spans="1:22" ht="13.5">
      <c r="A24" s="25"/>
      <c r="B24" s="10">
        <v>17</v>
      </c>
      <c r="C24" s="8" t="s">
        <v>82</v>
      </c>
      <c r="D24" s="22" t="s">
        <v>6</v>
      </c>
      <c r="E24" s="9">
        <v>132</v>
      </c>
      <c r="F24" s="7">
        <v>11</v>
      </c>
      <c r="G24" s="10">
        <f t="shared" si="0"/>
        <v>23</v>
      </c>
      <c r="H24" s="9">
        <v>523</v>
      </c>
      <c r="I24" s="7">
        <v>45</v>
      </c>
      <c r="J24" s="7">
        <v>1200</v>
      </c>
      <c r="K24" s="62">
        <f t="shared" si="1"/>
        <v>0.43583333333333335</v>
      </c>
      <c r="L24" s="11">
        <f t="shared" si="2"/>
        <v>12</v>
      </c>
      <c r="M24" s="11">
        <f t="shared" si="3"/>
        <v>11.622222222222222</v>
      </c>
      <c r="N24" s="9">
        <f t="shared" si="4"/>
        <v>30.08219178082193</v>
      </c>
      <c r="O24" s="9">
        <f t="shared" si="5"/>
        <v>19.986301369863043</v>
      </c>
      <c r="P24" s="9">
        <f t="shared" si="6"/>
        <v>1247.6797385620914</v>
      </c>
      <c r="Q24" s="50">
        <f t="shared" si="7"/>
        <v>1.0397331154684095</v>
      </c>
      <c r="R24" s="61">
        <v>14</v>
      </c>
      <c r="S24" s="61">
        <v>54</v>
      </c>
      <c r="T24" s="61">
        <v>100</v>
      </c>
      <c r="U24" s="36" t="s">
        <v>171</v>
      </c>
      <c r="V24" s="58">
        <v>57</v>
      </c>
    </row>
    <row r="25" spans="1:22" ht="13.5">
      <c r="A25" s="25"/>
      <c r="B25" s="10">
        <v>18</v>
      </c>
      <c r="C25" s="8" t="s">
        <v>10</v>
      </c>
      <c r="D25" s="22" t="s">
        <v>122</v>
      </c>
      <c r="E25" s="9">
        <v>127.8</v>
      </c>
      <c r="F25" s="7">
        <v>12</v>
      </c>
      <c r="G25" s="10">
        <f t="shared" si="0"/>
        <v>22</v>
      </c>
      <c r="H25" s="9">
        <v>527.0999999999999</v>
      </c>
      <c r="I25" s="7">
        <v>51</v>
      </c>
      <c r="J25" s="7">
        <v>1440</v>
      </c>
      <c r="K25" s="62">
        <f t="shared" si="1"/>
        <v>0.3660416666666666</v>
      </c>
      <c r="L25" s="11">
        <f t="shared" si="2"/>
        <v>10.65</v>
      </c>
      <c r="M25" s="11">
        <f t="shared" si="3"/>
        <v>10.335294117647058</v>
      </c>
      <c r="N25" s="9">
        <f t="shared" si="4"/>
        <v>5.498630136986307</v>
      </c>
      <c r="O25" s="9">
        <f t="shared" si="5"/>
        <v>-76.51643835616449</v>
      </c>
      <c r="P25" s="9">
        <f t="shared" si="6"/>
        <v>1257.4607843137253</v>
      </c>
      <c r="Q25" s="50">
        <f t="shared" si="7"/>
        <v>0.8732366557734204</v>
      </c>
      <c r="R25" s="61">
        <v>23</v>
      </c>
      <c r="S25" s="61">
        <v>102</v>
      </c>
      <c r="T25" s="61">
        <v>240</v>
      </c>
      <c r="U25" s="36" t="s">
        <v>165</v>
      </c>
      <c r="V25" s="58">
        <v>44</v>
      </c>
    </row>
    <row r="26" spans="1:22" ht="13.5">
      <c r="A26" s="25" t="s">
        <v>34</v>
      </c>
      <c r="B26" s="10">
        <v>19</v>
      </c>
      <c r="C26" s="8" t="s">
        <v>114</v>
      </c>
      <c r="D26" s="22" t="s">
        <v>5</v>
      </c>
      <c r="E26" s="9">
        <v>121.1</v>
      </c>
      <c r="F26" s="7">
        <v>18</v>
      </c>
      <c r="G26" s="10">
        <f t="shared" si="0"/>
        <v>14</v>
      </c>
      <c r="H26" s="9">
        <v>662.1999999999999</v>
      </c>
      <c r="I26" s="7">
        <v>98</v>
      </c>
      <c r="J26" s="7">
        <v>1800</v>
      </c>
      <c r="K26" s="62">
        <f t="shared" si="1"/>
        <v>0.3678888888888889</v>
      </c>
      <c r="L26" s="11">
        <f t="shared" si="2"/>
        <v>6.727777777777778</v>
      </c>
      <c r="M26" s="11">
        <f t="shared" si="3"/>
        <v>6.757142857142856</v>
      </c>
      <c r="N26" s="9">
        <f t="shared" si="4"/>
        <v>-31.776712328767132</v>
      </c>
      <c r="O26" s="9">
        <f t="shared" si="5"/>
        <v>-92.32054794520559</v>
      </c>
      <c r="P26" s="9">
        <f t="shared" si="6"/>
        <v>1579.7581699346404</v>
      </c>
      <c r="Q26" s="50">
        <f t="shared" si="7"/>
        <v>0.8776434277414669</v>
      </c>
      <c r="R26" s="61">
        <v>0</v>
      </c>
      <c r="S26" s="61">
        <v>0</v>
      </c>
      <c r="T26" s="61">
        <v>0</v>
      </c>
      <c r="U26" s="36" t="s">
        <v>163</v>
      </c>
      <c r="V26" s="58">
        <v>59</v>
      </c>
    </row>
    <row r="27" spans="1:22" ht="13.5">
      <c r="A27" s="25"/>
      <c r="B27" s="10">
        <v>20</v>
      </c>
      <c r="C27" s="8" t="s">
        <v>112</v>
      </c>
      <c r="D27" s="22" t="s">
        <v>92</v>
      </c>
      <c r="E27" s="9">
        <v>116.3</v>
      </c>
      <c r="F27" s="7">
        <v>12</v>
      </c>
      <c r="G27" s="10">
        <f t="shared" si="0"/>
        <v>19</v>
      </c>
      <c r="H27" s="9">
        <v>611.8</v>
      </c>
      <c r="I27" s="7">
        <v>59</v>
      </c>
      <c r="J27" s="7">
        <v>2000</v>
      </c>
      <c r="K27" s="62">
        <f t="shared" si="1"/>
        <v>0.30589999999999995</v>
      </c>
      <c r="L27" s="11">
        <f t="shared" si="2"/>
        <v>9.691666666666666</v>
      </c>
      <c r="M27" s="11">
        <f t="shared" si="3"/>
        <v>10.369491525423728</v>
      </c>
      <c r="N27" s="9">
        <f t="shared" si="4"/>
        <v>-53.563013698630144</v>
      </c>
      <c r="O27" s="9">
        <f t="shared" si="5"/>
        <v>-226.55616438356174</v>
      </c>
      <c r="P27" s="9">
        <f t="shared" si="6"/>
        <v>1459.5228758169933</v>
      </c>
      <c r="Q27" s="50">
        <f t="shared" si="7"/>
        <v>0.7297614379084967</v>
      </c>
      <c r="R27" s="61">
        <v>20</v>
      </c>
      <c r="S27" s="61">
        <v>97</v>
      </c>
      <c r="T27" s="61">
        <v>200</v>
      </c>
      <c r="U27" s="36" t="s">
        <v>157</v>
      </c>
      <c r="V27" s="58">
        <v>55</v>
      </c>
    </row>
    <row r="28" spans="1:22" ht="13.5">
      <c r="A28" s="25"/>
      <c r="B28" s="10">
        <v>21</v>
      </c>
      <c r="C28" s="8" t="s">
        <v>79</v>
      </c>
      <c r="D28" s="22" t="s">
        <v>52</v>
      </c>
      <c r="E28" s="9">
        <v>114</v>
      </c>
      <c r="F28" s="7">
        <v>12</v>
      </c>
      <c r="G28" s="10">
        <f t="shared" si="0"/>
        <v>28</v>
      </c>
      <c r="H28" s="9">
        <v>462</v>
      </c>
      <c r="I28" s="7">
        <v>48</v>
      </c>
      <c r="J28" s="7">
        <v>1200</v>
      </c>
      <c r="K28" s="62">
        <f t="shared" si="1"/>
        <v>0.385</v>
      </c>
      <c r="L28" s="11">
        <f t="shared" si="2"/>
        <v>9.5</v>
      </c>
      <c r="M28" s="11">
        <f t="shared" si="3"/>
        <v>9.625</v>
      </c>
      <c r="N28" s="9">
        <f t="shared" si="4"/>
        <v>12.08219178082193</v>
      </c>
      <c r="O28" s="9">
        <f t="shared" si="5"/>
        <v>-41.01369863013696</v>
      </c>
      <c r="P28" s="9">
        <f t="shared" si="6"/>
        <v>1102.1568627450981</v>
      </c>
      <c r="Q28" s="50">
        <f t="shared" si="7"/>
        <v>0.9184640522875818</v>
      </c>
      <c r="R28" s="61">
        <v>0</v>
      </c>
      <c r="S28" s="61">
        <v>0</v>
      </c>
      <c r="T28" s="61">
        <v>0</v>
      </c>
      <c r="U28" s="36" t="s">
        <v>111</v>
      </c>
      <c r="V28" s="58">
        <v>50</v>
      </c>
    </row>
    <row r="29" spans="1:22" ht="13.5">
      <c r="A29" s="25"/>
      <c r="B29" s="10">
        <v>22</v>
      </c>
      <c r="C29" s="8" t="s">
        <v>120</v>
      </c>
      <c r="D29" s="22" t="s">
        <v>121</v>
      </c>
      <c r="E29" s="9">
        <v>102.6</v>
      </c>
      <c r="F29" s="7">
        <v>10</v>
      </c>
      <c r="G29" s="10">
        <f t="shared" si="0"/>
        <v>24</v>
      </c>
      <c r="H29" s="9">
        <v>517.8</v>
      </c>
      <c r="I29" s="7">
        <v>49</v>
      </c>
      <c r="J29" s="7">
        <v>1200</v>
      </c>
      <c r="K29" s="62">
        <f t="shared" si="1"/>
        <v>0.43149999999999994</v>
      </c>
      <c r="L29" s="11">
        <f t="shared" si="2"/>
        <v>10.26</v>
      </c>
      <c r="M29" s="11">
        <f t="shared" si="3"/>
        <v>10.56734693877551</v>
      </c>
      <c r="N29" s="9">
        <f t="shared" si="4"/>
        <v>0.682191780821924</v>
      </c>
      <c r="O29" s="9">
        <f t="shared" si="5"/>
        <v>14.786301369862997</v>
      </c>
      <c r="P29" s="9">
        <f t="shared" si="6"/>
        <v>1235.2745098039215</v>
      </c>
      <c r="Q29" s="50">
        <f t="shared" si="7"/>
        <v>1.0293954248366013</v>
      </c>
      <c r="R29" s="61">
        <v>0</v>
      </c>
      <c r="S29" s="61">
        <v>0</v>
      </c>
      <c r="T29" s="61">
        <v>0</v>
      </c>
      <c r="U29" s="36" t="s">
        <v>166</v>
      </c>
      <c r="V29" s="58">
        <v>45</v>
      </c>
    </row>
    <row r="30" spans="1:22" ht="13.5">
      <c r="A30" s="25"/>
      <c r="B30" s="10">
        <v>23</v>
      </c>
      <c r="C30" s="8" t="s">
        <v>118</v>
      </c>
      <c r="D30" s="22" t="s">
        <v>6</v>
      </c>
      <c r="E30" s="9">
        <v>101.2</v>
      </c>
      <c r="F30" s="7">
        <v>19</v>
      </c>
      <c r="G30" s="10">
        <f t="shared" si="0"/>
        <v>30</v>
      </c>
      <c r="H30" s="9">
        <v>437.00000000000006</v>
      </c>
      <c r="I30" s="7">
        <v>90</v>
      </c>
      <c r="J30" s="7">
        <v>1000</v>
      </c>
      <c r="K30" s="62">
        <f t="shared" si="1"/>
        <v>0.43700000000000006</v>
      </c>
      <c r="L30" s="11">
        <f t="shared" si="2"/>
        <v>5.326315789473685</v>
      </c>
      <c r="M30" s="11">
        <f t="shared" si="3"/>
        <v>4.855555555555556</v>
      </c>
      <c r="N30" s="9">
        <f t="shared" si="4"/>
        <v>16.268493150684932</v>
      </c>
      <c r="O30" s="9">
        <f t="shared" si="5"/>
        <v>17.82191780821921</v>
      </c>
      <c r="P30" s="9">
        <f t="shared" si="6"/>
        <v>1042.5163398692812</v>
      </c>
      <c r="Q30" s="50">
        <f t="shared" si="7"/>
        <v>1.0425163398692812</v>
      </c>
      <c r="R30" s="61">
        <v>0</v>
      </c>
      <c r="S30" s="61">
        <v>0</v>
      </c>
      <c r="T30" s="61">
        <v>0</v>
      </c>
      <c r="U30" s="36" t="s">
        <v>175</v>
      </c>
      <c r="V30" s="58">
        <v>59</v>
      </c>
    </row>
    <row r="31" spans="1:22" ht="13.5">
      <c r="A31" s="25"/>
      <c r="B31" s="10">
        <v>24</v>
      </c>
      <c r="C31" s="8" t="s">
        <v>32</v>
      </c>
      <c r="D31" s="22" t="s">
        <v>30</v>
      </c>
      <c r="E31" s="9">
        <v>92.6</v>
      </c>
      <c r="F31" s="7">
        <v>21</v>
      </c>
      <c r="G31" s="10">
        <f t="shared" si="0"/>
        <v>20</v>
      </c>
      <c r="H31" s="9">
        <v>533.3</v>
      </c>
      <c r="I31" s="7">
        <v>106</v>
      </c>
      <c r="J31" s="7">
        <v>1500</v>
      </c>
      <c r="K31" s="62">
        <f t="shared" si="1"/>
        <v>0.3555333333333333</v>
      </c>
      <c r="L31" s="11">
        <f t="shared" si="2"/>
        <v>4.409523809523809</v>
      </c>
      <c r="M31" s="11">
        <f t="shared" si="3"/>
        <v>5.031132075471698</v>
      </c>
      <c r="N31" s="9">
        <f t="shared" si="4"/>
        <v>-34.797260273972626</v>
      </c>
      <c r="O31" s="9">
        <f t="shared" si="5"/>
        <v>-95.46712328767126</v>
      </c>
      <c r="P31" s="9">
        <f t="shared" si="6"/>
        <v>1272.251633986928</v>
      </c>
      <c r="Q31" s="50">
        <f t="shared" si="7"/>
        <v>0.8481677559912854</v>
      </c>
      <c r="R31" s="61">
        <v>12</v>
      </c>
      <c r="S31" s="61">
        <v>63</v>
      </c>
      <c r="T31" s="61">
        <v>200</v>
      </c>
      <c r="U31" s="36" t="s">
        <v>168</v>
      </c>
      <c r="V31" s="58">
        <v>58</v>
      </c>
    </row>
    <row r="32" spans="1:22" ht="13.5">
      <c r="A32" s="25"/>
      <c r="B32" s="10">
        <v>25</v>
      </c>
      <c r="C32" s="8" t="s">
        <v>124</v>
      </c>
      <c r="D32" s="22" t="s">
        <v>6</v>
      </c>
      <c r="E32" s="9">
        <v>91.6</v>
      </c>
      <c r="F32" s="7">
        <v>8</v>
      </c>
      <c r="G32" s="10">
        <f t="shared" si="0"/>
        <v>13</v>
      </c>
      <c r="H32" s="9">
        <v>768.2</v>
      </c>
      <c r="I32" s="7">
        <v>74</v>
      </c>
      <c r="J32" s="7">
        <v>1500</v>
      </c>
      <c r="K32" s="62">
        <f t="shared" si="1"/>
        <v>0.5121333333333333</v>
      </c>
      <c r="L32" s="11">
        <f t="shared" si="2"/>
        <v>11.45</v>
      </c>
      <c r="M32" s="11">
        <f t="shared" si="3"/>
        <v>10.381081081081081</v>
      </c>
      <c r="N32" s="9">
        <f t="shared" si="4"/>
        <v>-35.797260273972626</v>
      </c>
      <c r="O32" s="9">
        <f t="shared" si="5"/>
        <v>139.43287671232883</v>
      </c>
      <c r="P32" s="9">
        <f t="shared" si="6"/>
        <v>1832.6339869281046</v>
      </c>
      <c r="Q32" s="50">
        <f t="shared" si="7"/>
        <v>1.221755991285403</v>
      </c>
      <c r="R32" s="61">
        <v>11</v>
      </c>
      <c r="S32" s="61">
        <v>82</v>
      </c>
      <c r="T32" s="61">
        <v>0</v>
      </c>
      <c r="U32" s="36" t="s">
        <v>156</v>
      </c>
      <c r="V32" s="58">
        <v>53</v>
      </c>
    </row>
    <row r="33" spans="1:22" ht="13.5">
      <c r="A33" s="25"/>
      <c r="B33" s="10">
        <v>26</v>
      </c>
      <c r="C33" s="8" t="s">
        <v>133</v>
      </c>
      <c r="D33" s="22" t="s">
        <v>134</v>
      </c>
      <c r="E33" s="9">
        <v>87</v>
      </c>
      <c r="F33" s="7">
        <v>10</v>
      </c>
      <c r="G33" s="10">
        <f t="shared" si="0"/>
        <v>16</v>
      </c>
      <c r="H33" s="9">
        <v>646.3000000000001</v>
      </c>
      <c r="I33" s="7">
        <v>52</v>
      </c>
      <c r="J33" s="7">
        <v>1800</v>
      </c>
      <c r="K33" s="62">
        <f t="shared" si="1"/>
        <v>0.35905555555555557</v>
      </c>
      <c r="L33" s="11">
        <f t="shared" si="2"/>
        <v>8.7</v>
      </c>
      <c r="M33" s="11">
        <f t="shared" si="3"/>
        <v>12.428846153846155</v>
      </c>
      <c r="N33" s="9">
        <f t="shared" si="4"/>
        <v>-65.87671232876713</v>
      </c>
      <c r="O33" s="9">
        <f t="shared" si="5"/>
        <v>-108.22054794520545</v>
      </c>
      <c r="P33" s="9">
        <f t="shared" si="6"/>
        <v>1541.8267973856211</v>
      </c>
      <c r="Q33" s="50">
        <f t="shared" si="7"/>
        <v>0.8565704429920118</v>
      </c>
      <c r="R33" s="61">
        <v>18</v>
      </c>
      <c r="S33" s="61">
        <v>93</v>
      </c>
      <c r="T33" s="61">
        <v>200</v>
      </c>
      <c r="U33" s="36" t="s">
        <v>160</v>
      </c>
      <c r="V33" s="58">
        <v>66</v>
      </c>
    </row>
    <row r="34" spans="1:22" ht="13.5">
      <c r="A34" s="25"/>
      <c r="B34" s="10">
        <v>27</v>
      </c>
      <c r="C34" s="8" t="s">
        <v>96</v>
      </c>
      <c r="D34" s="22" t="s">
        <v>6</v>
      </c>
      <c r="E34" s="9">
        <v>85</v>
      </c>
      <c r="F34" s="7">
        <v>8</v>
      </c>
      <c r="G34" s="10">
        <f t="shared" si="0"/>
        <v>31</v>
      </c>
      <c r="H34" s="9">
        <v>423</v>
      </c>
      <c r="I34" s="7">
        <v>37</v>
      </c>
      <c r="J34" s="7">
        <v>900</v>
      </c>
      <c r="K34" s="62">
        <f t="shared" si="1"/>
        <v>0.47</v>
      </c>
      <c r="L34" s="11">
        <f t="shared" si="2"/>
        <v>10.625</v>
      </c>
      <c r="M34" s="11">
        <f t="shared" si="3"/>
        <v>11.432432432432432</v>
      </c>
      <c r="N34" s="9">
        <f t="shared" si="4"/>
        <v>8.561643835616437</v>
      </c>
      <c r="O34" s="9">
        <f t="shared" si="5"/>
        <v>45.73972602739724</v>
      </c>
      <c r="P34" s="9">
        <f t="shared" si="6"/>
        <v>1009.1176470588235</v>
      </c>
      <c r="Q34" s="50">
        <f t="shared" si="7"/>
        <v>1.1212418300653595</v>
      </c>
      <c r="R34" s="61">
        <v>0</v>
      </c>
      <c r="S34" s="61">
        <v>0</v>
      </c>
      <c r="T34" s="61">
        <v>0</v>
      </c>
      <c r="U34" s="36" t="s">
        <v>169</v>
      </c>
      <c r="V34" s="58">
        <v>39</v>
      </c>
    </row>
    <row r="35" spans="1:22" ht="13.5">
      <c r="A35" s="25"/>
      <c r="B35" s="10">
        <v>27</v>
      </c>
      <c r="C35" s="8" t="s">
        <v>95</v>
      </c>
      <c r="D35" s="22" t="s">
        <v>6</v>
      </c>
      <c r="E35" s="9">
        <v>85</v>
      </c>
      <c r="F35" s="7">
        <v>11</v>
      </c>
      <c r="G35" s="10">
        <f t="shared" si="0"/>
        <v>35</v>
      </c>
      <c r="H35" s="9">
        <v>371</v>
      </c>
      <c r="I35" s="7">
        <v>33</v>
      </c>
      <c r="J35" s="7">
        <v>1200</v>
      </c>
      <c r="K35" s="62">
        <f t="shared" si="1"/>
        <v>0.30916666666666665</v>
      </c>
      <c r="L35" s="11">
        <f t="shared" si="2"/>
        <v>7.7272727272727275</v>
      </c>
      <c r="M35" s="11">
        <f t="shared" si="3"/>
        <v>11.242424242424242</v>
      </c>
      <c r="N35" s="9">
        <f t="shared" si="4"/>
        <v>-16.91780821917807</v>
      </c>
      <c r="O35" s="9">
        <f t="shared" si="5"/>
        <v>-132.01369863013696</v>
      </c>
      <c r="P35" s="9">
        <f t="shared" si="6"/>
        <v>885.0653594771242</v>
      </c>
      <c r="Q35" s="50">
        <f t="shared" si="7"/>
        <v>0.7375544662309368</v>
      </c>
      <c r="R35" s="61">
        <v>0</v>
      </c>
      <c r="S35" s="61">
        <v>0</v>
      </c>
      <c r="T35" s="61">
        <v>0</v>
      </c>
      <c r="U35" s="36" t="s">
        <v>159</v>
      </c>
      <c r="V35" s="58">
        <v>45</v>
      </c>
    </row>
    <row r="36" spans="1:22" ht="13.5">
      <c r="A36" s="25"/>
      <c r="B36" s="10">
        <v>29</v>
      </c>
      <c r="C36" s="8" t="s">
        <v>25</v>
      </c>
      <c r="D36" s="22" t="s">
        <v>52</v>
      </c>
      <c r="E36" s="9">
        <v>83</v>
      </c>
      <c r="F36" s="7">
        <v>9</v>
      </c>
      <c r="G36" s="10">
        <f t="shared" si="0"/>
        <v>32</v>
      </c>
      <c r="H36" s="9">
        <v>390.3</v>
      </c>
      <c r="I36" s="7">
        <v>45</v>
      </c>
      <c r="J36" s="7">
        <v>1000</v>
      </c>
      <c r="K36" s="62">
        <f t="shared" si="1"/>
        <v>0.39030000000000004</v>
      </c>
      <c r="L36" s="11">
        <f t="shared" si="2"/>
        <v>9.222222222222221</v>
      </c>
      <c r="M36" s="11">
        <f t="shared" si="3"/>
        <v>8.673333333333334</v>
      </c>
      <c r="N36" s="9">
        <f t="shared" si="4"/>
        <v>-1.9315068493150704</v>
      </c>
      <c r="O36" s="9">
        <f t="shared" si="5"/>
        <v>-28.878082191780834</v>
      </c>
      <c r="P36" s="9">
        <f t="shared" si="6"/>
        <v>931.1078431372549</v>
      </c>
      <c r="Q36" s="50">
        <f t="shared" si="7"/>
        <v>0.9311078431372549</v>
      </c>
      <c r="R36" s="61">
        <v>10</v>
      </c>
      <c r="S36" s="61">
        <v>41</v>
      </c>
      <c r="T36" s="61">
        <v>0</v>
      </c>
      <c r="U36" s="36" t="s">
        <v>173</v>
      </c>
      <c r="V36" s="58">
        <v>54</v>
      </c>
    </row>
    <row r="37" spans="1:22" ht="13.5">
      <c r="A37" s="25"/>
      <c r="B37" s="10">
        <v>30</v>
      </c>
      <c r="C37" s="8" t="s">
        <v>18</v>
      </c>
      <c r="D37" s="22" t="s">
        <v>6</v>
      </c>
      <c r="E37" s="9">
        <v>80</v>
      </c>
      <c r="F37" s="7">
        <v>8</v>
      </c>
      <c r="G37" s="10">
        <f t="shared" si="0"/>
        <v>36</v>
      </c>
      <c r="H37" s="9">
        <v>344.9</v>
      </c>
      <c r="I37" s="7">
        <v>34</v>
      </c>
      <c r="J37" s="7">
        <v>1000</v>
      </c>
      <c r="K37" s="62">
        <f t="shared" si="1"/>
        <v>0.3449</v>
      </c>
      <c r="L37" s="11">
        <f t="shared" si="2"/>
        <v>10</v>
      </c>
      <c r="M37" s="11">
        <f t="shared" si="3"/>
        <v>10.144117647058822</v>
      </c>
      <c r="N37" s="9">
        <f t="shared" si="4"/>
        <v>-4.93150684931507</v>
      </c>
      <c r="O37" s="9">
        <f t="shared" si="5"/>
        <v>-74.27808219178087</v>
      </c>
      <c r="P37" s="9">
        <f t="shared" si="6"/>
        <v>822.8006535947712</v>
      </c>
      <c r="Q37" s="50">
        <f t="shared" si="7"/>
        <v>0.8228006535947713</v>
      </c>
      <c r="R37" s="61">
        <v>0</v>
      </c>
      <c r="S37" s="61">
        <v>0</v>
      </c>
      <c r="T37" s="61">
        <v>0</v>
      </c>
      <c r="U37" s="36" t="s">
        <v>187</v>
      </c>
      <c r="V37" s="58">
        <v>60</v>
      </c>
    </row>
    <row r="38" spans="1:22" ht="13.5">
      <c r="A38" s="25"/>
      <c r="B38" s="10">
        <v>31</v>
      </c>
      <c r="C38" s="8" t="s">
        <v>142</v>
      </c>
      <c r="D38" s="22" t="s">
        <v>143</v>
      </c>
      <c r="E38" s="9">
        <v>73.4</v>
      </c>
      <c r="F38" s="7">
        <v>7</v>
      </c>
      <c r="G38" s="10">
        <f t="shared" si="0"/>
        <v>21</v>
      </c>
      <c r="H38" s="9">
        <v>527.6</v>
      </c>
      <c r="I38" s="7">
        <v>46</v>
      </c>
      <c r="J38" s="7">
        <v>1800</v>
      </c>
      <c r="K38" s="62">
        <f t="shared" si="1"/>
        <v>0.2931111111111111</v>
      </c>
      <c r="L38" s="11">
        <f t="shared" si="2"/>
        <v>10.485714285714286</v>
      </c>
      <c r="M38" s="11">
        <f t="shared" si="3"/>
        <v>11.469565217391304</v>
      </c>
      <c r="N38" s="9">
        <f t="shared" si="4"/>
        <v>-79.47671232876712</v>
      </c>
      <c r="O38" s="9">
        <f t="shared" si="5"/>
        <v>-226.9205479452055</v>
      </c>
      <c r="P38" s="9">
        <f t="shared" si="6"/>
        <v>1258.6535947712418</v>
      </c>
      <c r="Q38" s="50">
        <f t="shared" si="7"/>
        <v>0.6992519970951343</v>
      </c>
      <c r="R38" s="61">
        <v>7</v>
      </c>
      <c r="S38" s="61">
        <v>54</v>
      </c>
      <c r="T38" s="61">
        <v>0</v>
      </c>
      <c r="U38" s="36" t="s">
        <v>176</v>
      </c>
      <c r="V38" s="58">
        <v>25</v>
      </c>
    </row>
    <row r="39" spans="1:22" ht="13.5">
      <c r="A39" s="25"/>
      <c r="B39" s="10">
        <v>32</v>
      </c>
      <c r="C39" s="8" t="s">
        <v>15</v>
      </c>
      <c r="D39" s="22" t="s">
        <v>6</v>
      </c>
      <c r="E39" s="9">
        <v>72.5</v>
      </c>
      <c r="F39" s="7">
        <v>12</v>
      </c>
      <c r="G39" s="10">
        <f t="shared" si="0"/>
        <v>18</v>
      </c>
      <c r="H39" s="9">
        <v>620.5999999999999</v>
      </c>
      <c r="I39" s="7">
        <v>88</v>
      </c>
      <c r="J39" s="7">
        <v>1500</v>
      </c>
      <c r="K39" s="62">
        <f t="shared" si="1"/>
        <v>0.4137333333333333</v>
      </c>
      <c r="L39" s="11">
        <f t="shared" si="2"/>
        <v>6.041666666666667</v>
      </c>
      <c r="M39" s="11">
        <f t="shared" si="3"/>
        <v>7.052272727272726</v>
      </c>
      <c r="N39" s="9">
        <f t="shared" si="4"/>
        <v>-54.89726027397262</v>
      </c>
      <c r="O39" s="9">
        <f t="shared" si="5"/>
        <v>-8.167123287671302</v>
      </c>
      <c r="P39" s="9">
        <f t="shared" si="6"/>
        <v>1480.5163398692807</v>
      </c>
      <c r="Q39" s="50">
        <f t="shared" si="7"/>
        <v>0.9870108932461872</v>
      </c>
      <c r="R39" s="61">
        <v>15</v>
      </c>
      <c r="S39" s="61">
        <v>104</v>
      </c>
      <c r="T39" s="61">
        <v>180</v>
      </c>
      <c r="U39" s="36" t="s">
        <v>167</v>
      </c>
      <c r="V39" s="58">
        <v>63</v>
      </c>
    </row>
    <row r="40" spans="1:22" ht="13.5">
      <c r="A40" s="25"/>
      <c r="B40" s="10">
        <v>33</v>
      </c>
      <c r="C40" s="8" t="s">
        <v>123</v>
      </c>
      <c r="D40" s="22" t="s">
        <v>104</v>
      </c>
      <c r="E40" s="9">
        <v>71.5</v>
      </c>
      <c r="F40" s="7">
        <v>19</v>
      </c>
      <c r="G40" s="10">
        <f aca="true" t="shared" si="8" ref="G40:G71">RANK(H40,H$8:H$116)</f>
        <v>26</v>
      </c>
      <c r="H40" s="9">
        <v>483</v>
      </c>
      <c r="I40" s="7">
        <v>107</v>
      </c>
      <c r="J40" s="7">
        <v>1200</v>
      </c>
      <c r="K40" s="62">
        <f aca="true" t="shared" si="9" ref="K40:K71">H40/J40</f>
        <v>0.4025</v>
      </c>
      <c r="L40" s="11">
        <f aca="true" t="shared" si="10" ref="L40:L73">IF((E40=0),0,E40/F40)</f>
        <v>3.763157894736842</v>
      </c>
      <c r="M40" s="11">
        <f aca="true" t="shared" si="11" ref="M40:M73">IF((H40=0),0,H40/I40)</f>
        <v>4.514018691588785</v>
      </c>
      <c r="N40" s="9">
        <f aca="true" t="shared" si="12" ref="N40:N73">E40-J40/365*$B$5</f>
        <v>-30.41780821917807</v>
      </c>
      <c r="O40" s="9">
        <f aca="true" t="shared" si="13" ref="O40:O73">H40-J40*$D$4</f>
        <v>-20.013698630136957</v>
      </c>
      <c r="P40" s="9">
        <f aca="true" t="shared" si="14" ref="P40:P73">H40/$D$4</f>
        <v>1152.2549019607843</v>
      </c>
      <c r="Q40" s="50">
        <f aca="true" t="shared" si="15" ref="Q40:Q71">P40/J40</f>
        <v>0.9602124183006536</v>
      </c>
      <c r="R40" s="61">
        <v>11</v>
      </c>
      <c r="S40" s="61">
        <v>71</v>
      </c>
      <c r="T40" s="61">
        <v>180</v>
      </c>
      <c r="U40" s="36" t="s">
        <v>161</v>
      </c>
      <c r="V40" s="58">
        <v>58</v>
      </c>
    </row>
    <row r="41" spans="1:22" ht="13.5">
      <c r="A41" s="25"/>
      <c r="B41" s="10">
        <v>34</v>
      </c>
      <c r="C41" s="8" t="s">
        <v>83</v>
      </c>
      <c r="D41" s="22" t="s">
        <v>105</v>
      </c>
      <c r="E41" s="9">
        <v>71</v>
      </c>
      <c r="F41" s="7">
        <v>10</v>
      </c>
      <c r="G41" s="10">
        <f t="shared" si="8"/>
        <v>27</v>
      </c>
      <c r="H41" s="9">
        <v>472</v>
      </c>
      <c r="I41" s="7">
        <v>65</v>
      </c>
      <c r="J41" s="7">
        <v>1000</v>
      </c>
      <c r="K41" s="62">
        <f t="shared" si="9"/>
        <v>0.472</v>
      </c>
      <c r="L41" s="11">
        <f t="shared" si="10"/>
        <v>7.1</v>
      </c>
      <c r="M41" s="11">
        <f t="shared" si="11"/>
        <v>7.2615384615384615</v>
      </c>
      <c r="N41" s="9">
        <f t="shared" si="12"/>
        <v>-13.93150684931507</v>
      </c>
      <c r="O41" s="9">
        <f t="shared" si="13"/>
        <v>52.821917808219155</v>
      </c>
      <c r="P41" s="9">
        <f t="shared" si="14"/>
        <v>1126.013071895425</v>
      </c>
      <c r="Q41" s="50">
        <f t="shared" si="15"/>
        <v>1.1260130718954249</v>
      </c>
      <c r="R41" s="61">
        <v>0</v>
      </c>
      <c r="S41" s="61">
        <v>0</v>
      </c>
      <c r="T41" s="61">
        <v>0</v>
      </c>
      <c r="U41" s="36" t="s">
        <v>172</v>
      </c>
      <c r="V41" s="58">
        <v>58</v>
      </c>
    </row>
    <row r="42" spans="1:22" ht="13.5">
      <c r="A42" s="25"/>
      <c r="B42" s="10">
        <v>35</v>
      </c>
      <c r="C42" s="8" t="s">
        <v>102</v>
      </c>
      <c r="D42" s="22" t="s">
        <v>100</v>
      </c>
      <c r="E42" s="9">
        <v>67.8</v>
      </c>
      <c r="F42" s="7">
        <v>16</v>
      </c>
      <c r="G42" s="10">
        <f t="shared" si="8"/>
        <v>37</v>
      </c>
      <c r="H42" s="9">
        <v>319.1</v>
      </c>
      <c r="I42" s="7">
        <v>62</v>
      </c>
      <c r="J42" s="7">
        <v>1200</v>
      </c>
      <c r="K42" s="62">
        <f t="shared" si="9"/>
        <v>0.2659166666666667</v>
      </c>
      <c r="L42" s="11">
        <f t="shared" si="10"/>
        <v>4.2375</v>
      </c>
      <c r="M42" s="11">
        <f t="shared" si="11"/>
        <v>5.146774193548388</v>
      </c>
      <c r="N42" s="9">
        <f t="shared" si="12"/>
        <v>-34.11780821917807</v>
      </c>
      <c r="O42" s="9">
        <f t="shared" si="13"/>
        <v>-183.91369863013693</v>
      </c>
      <c r="P42" s="9">
        <f t="shared" si="14"/>
        <v>761.2516339869281</v>
      </c>
      <c r="Q42" s="50">
        <f t="shared" si="15"/>
        <v>0.6343763616557735</v>
      </c>
      <c r="R42" s="61">
        <v>0</v>
      </c>
      <c r="S42" s="61">
        <v>0</v>
      </c>
      <c r="T42" s="61">
        <v>0</v>
      </c>
      <c r="U42" s="36" t="s">
        <v>178</v>
      </c>
      <c r="V42" s="58">
        <v>57</v>
      </c>
    </row>
    <row r="43" spans="1:22" ht="13.5">
      <c r="A43" s="25"/>
      <c r="B43" s="10">
        <v>36</v>
      </c>
      <c r="C43" s="8" t="s">
        <v>103</v>
      </c>
      <c r="D43" s="22" t="s">
        <v>119</v>
      </c>
      <c r="E43" s="9">
        <v>67.5</v>
      </c>
      <c r="F43" s="7">
        <v>27</v>
      </c>
      <c r="G43" s="10">
        <f t="shared" si="8"/>
        <v>41</v>
      </c>
      <c r="H43" s="9">
        <v>247.5</v>
      </c>
      <c r="I43" s="7">
        <v>96</v>
      </c>
      <c r="J43" s="7">
        <v>600</v>
      </c>
      <c r="K43" s="62">
        <f t="shared" si="9"/>
        <v>0.4125</v>
      </c>
      <c r="L43" s="11">
        <f t="shared" si="10"/>
        <v>2.5</v>
      </c>
      <c r="M43" s="11">
        <f t="shared" si="11"/>
        <v>2.578125</v>
      </c>
      <c r="N43" s="9">
        <f t="shared" si="12"/>
        <v>16.541095890410965</v>
      </c>
      <c r="O43" s="9">
        <f t="shared" si="13"/>
        <v>-4.006849315068479</v>
      </c>
      <c r="P43" s="9">
        <f t="shared" si="14"/>
        <v>590.4411764705883</v>
      </c>
      <c r="Q43" s="50">
        <f t="shared" si="15"/>
        <v>0.9840686274509804</v>
      </c>
      <c r="R43" s="101">
        <v>27</v>
      </c>
      <c r="S43" s="61">
        <v>98</v>
      </c>
      <c r="T43" s="61">
        <v>180</v>
      </c>
      <c r="U43" s="36" t="s">
        <v>190</v>
      </c>
      <c r="V43" s="58">
        <v>72</v>
      </c>
    </row>
    <row r="44" spans="1:22" ht="13.5">
      <c r="A44" s="25"/>
      <c r="B44" s="10">
        <v>37</v>
      </c>
      <c r="C44" s="8" t="s">
        <v>29</v>
      </c>
      <c r="D44" s="22" t="s">
        <v>30</v>
      </c>
      <c r="E44" s="9">
        <v>63</v>
      </c>
      <c r="F44" s="7">
        <v>11</v>
      </c>
      <c r="G44" s="10">
        <f t="shared" si="8"/>
        <v>34</v>
      </c>
      <c r="H44" s="9">
        <v>372</v>
      </c>
      <c r="I44" s="7">
        <v>64</v>
      </c>
      <c r="J44" s="7">
        <v>2400</v>
      </c>
      <c r="K44" s="62">
        <f t="shared" si="9"/>
        <v>0.155</v>
      </c>
      <c r="L44" s="11">
        <f t="shared" si="10"/>
        <v>5.7272727272727275</v>
      </c>
      <c r="M44" s="11">
        <f t="shared" si="11"/>
        <v>5.8125</v>
      </c>
      <c r="N44" s="9">
        <f t="shared" si="12"/>
        <v>-140.83561643835614</v>
      </c>
      <c r="O44" s="9">
        <f t="shared" si="13"/>
        <v>-634.0273972602739</v>
      </c>
      <c r="P44" s="9">
        <f t="shared" si="14"/>
        <v>887.4509803921569</v>
      </c>
      <c r="Q44" s="50">
        <f t="shared" si="15"/>
        <v>0.3697712418300654</v>
      </c>
      <c r="R44" s="61">
        <v>6</v>
      </c>
      <c r="S44" s="61">
        <v>41</v>
      </c>
      <c r="T44" s="61">
        <v>0</v>
      </c>
      <c r="U44" s="36" t="s">
        <v>181</v>
      </c>
      <c r="V44" s="58">
        <v>58</v>
      </c>
    </row>
    <row r="45" spans="1:22" ht="13.5">
      <c r="A45" s="25"/>
      <c r="B45" s="10">
        <v>38</v>
      </c>
      <c r="C45" s="8" t="s">
        <v>21</v>
      </c>
      <c r="D45" s="22" t="s">
        <v>6</v>
      </c>
      <c r="E45" s="9">
        <v>58.1</v>
      </c>
      <c r="F45" s="7">
        <v>5</v>
      </c>
      <c r="G45" s="10">
        <f t="shared" si="8"/>
        <v>40</v>
      </c>
      <c r="H45" s="9">
        <v>255.00000000000003</v>
      </c>
      <c r="I45" s="7">
        <v>20</v>
      </c>
      <c r="J45" s="7">
        <v>800</v>
      </c>
      <c r="K45" s="62">
        <f t="shared" si="9"/>
        <v>0.31875000000000003</v>
      </c>
      <c r="L45" s="11">
        <f t="shared" si="10"/>
        <v>11.620000000000001</v>
      </c>
      <c r="M45" s="11">
        <f t="shared" si="11"/>
        <v>12.750000000000002</v>
      </c>
      <c r="N45" s="9">
        <f t="shared" si="12"/>
        <v>-9.845205479452055</v>
      </c>
      <c r="O45" s="9">
        <f t="shared" si="13"/>
        <v>-80.34246575342465</v>
      </c>
      <c r="P45" s="9">
        <f t="shared" si="14"/>
        <v>608.3333333333334</v>
      </c>
      <c r="Q45" s="50">
        <f t="shared" si="15"/>
        <v>0.7604166666666667</v>
      </c>
      <c r="R45" s="61">
        <v>0</v>
      </c>
      <c r="S45" s="61">
        <v>0</v>
      </c>
      <c r="T45" s="61">
        <v>0</v>
      </c>
      <c r="U45" s="36" t="s">
        <v>179</v>
      </c>
      <c r="V45" s="58">
        <v>58</v>
      </c>
    </row>
    <row r="46" spans="1:22" ht="13.5">
      <c r="A46" s="25"/>
      <c r="B46" s="10">
        <v>39</v>
      </c>
      <c r="C46" s="8" t="s">
        <v>139</v>
      </c>
      <c r="D46" s="22" t="s">
        <v>6</v>
      </c>
      <c r="E46" s="9">
        <v>55</v>
      </c>
      <c r="F46" s="7">
        <v>11</v>
      </c>
      <c r="G46" s="10">
        <f t="shared" si="8"/>
        <v>49</v>
      </c>
      <c r="H46" s="9">
        <v>170.4</v>
      </c>
      <c r="I46" s="7">
        <v>37</v>
      </c>
      <c r="J46" s="7">
        <v>600</v>
      </c>
      <c r="K46" s="62">
        <f t="shared" si="9"/>
        <v>0.28400000000000003</v>
      </c>
      <c r="L46" s="11">
        <f t="shared" si="10"/>
        <v>5</v>
      </c>
      <c r="M46" s="11">
        <f t="shared" si="11"/>
        <v>4.605405405405405</v>
      </c>
      <c r="N46" s="9">
        <f t="shared" si="12"/>
        <v>4.041095890410965</v>
      </c>
      <c r="O46" s="9">
        <f t="shared" si="13"/>
        <v>-81.10684931506847</v>
      </c>
      <c r="P46" s="9">
        <f t="shared" si="14"/>
        <v>406.5098039215686</v>
      </c>
      <c r="Q46" s="50">
        <f t="shared" si="15"/>
        <v>0.6775163398692811</v>
      </c>
      <c r="R46" s="61">
        <v>8</v>
      </c>
      <c r="S46" s="61">
        <v>33</v>
      </c>
      <c r="T46" s="61">
        <v>100</v>
      </c>
      <c r="U46" s="36" t="s">
        <v>177</v>
      </c>
      <c r="V46" s="58">
        <v>19</v>
      </c>
    </row>
    <row r="47" spans="1:22" ht="13.5">
      <c r="A47" s="25"/>
      <c r="B47" s="10">
        <v>40</v>
      </c>
      <c r="C47" s="8" t="s">
        <v>128</v>
      </c>
      <c r="D47" s="22" t="s">
        <v>6</v>
      </c>
      <c r="E47" s="9">
        <v>51.3</v>
      </c>
      <c r="F47" s="7">
        <v>11</v>
      </c>
      <c r="G47" s="10">
        <f t="shared" si="8"/>
        <v>38</v>
      </c>
      <c r="H47" s="9">
        <v>309.90000000000003</v>
      </c>
      <c r="I47" s="7">
        <v>63</v>
      </c>
      <c r="J47" s="7">
        <v>600</v>
      </c>
      <c r="K47" s="62">
        <f t="shared" si="9"/>
        <v>0.5165000000000001</v>
      </c>
      <c r="L47" s="11">
        <f t="shared" si="10"/>
        <v>4.663636363636363</v>
      </c>
      <c r="M47" s="11">
        <f t="shared" si="11"/>
        <v>4.919047619047619</v>
      </c>
      <c r="N47" s="9">
        <f t="shared" si="12"/>
        <v>0.341095890410962</v>
      </c>
      <c r="O47" s="9">
        <f t="shared" si="13"/>
        <v>58.393150684931555</v>
      </c>
      <c r="P47" s="9">
        <f t="shared" si="14"/>
        <v>739.3039215686275</v>
      </c>
      <c r="Q47" s="50">
        <f t="shared" si="15"/>
        <v>1.2321732026143792</v>
      </c>
      <c r="R47" s="61">
        <v>10</v>
      </c>
      <c r="S47" s="61">
        <v>49</v>
      </c>
      <c r="T47" s="61">
        <v>0</v>
      </c>
      <c r="U47" s="36" t="s">
        <v>196</v>
      </c>
      <c r="V47" s="58">
        <v>66</v>
      </c>
    </row>
    <row r="48" spans="1:22" ht="13.5">
      <c r="A48" s="25"/>
      <c r="B48" s="10">
        <v>41</v>
      </c>
      <c r="C48" s="8" t="s">
        <v>208</v>
      </c>
      <c r="D48" s="22" t="s">
        <v>134</v>
      </c>
      <c r="E48" s="9">
        <v>46</v>
      </c>
      <c r="F48" s="7">
        <v>6</v>
      </c>
      <c r="G48" s="10">
        <f t="shared" si="8"/>
        <v>33</v>
      </c>
      <c r="H48" s="9">
        <v>373.2</v>
      </c>
      <c r="I48" s="7">
        <v>30</v>
      </c>
      <c r="J48" s="7">
        <v>1440</v>
      </c>
      <c r="K48" s="62">
        <f t="shared" si="9"/>
        <v>0.25916666666666666</v>
      </c>
      <c r="L48" s="11">
        <f t="shared" si="10"/>
        <v>7.666666666666667</v>
      </c>
      <c r="M48" s="11">
        <f t="shared" si="11"/>
        <v>12.44</v>
      </c>
      <c r="N48" s="9">
        <f t="shared" si="12"/>
        <v>-76.30136986301369</v>
      </c>
      <c r="O48" s="9">
        <f t="shared" si="13"/>
        <v>-230.4164383561644</v>
      </c>
      <c r="P48" s="9">
        <f t="shared" si="14"/>
        <v>890.313725490196</v>
      </c>
      <c r="Q48" s="50">
        <f t="shared" si="15"/>
        <v>0.6182734204793028</v>
      </c>
      <c r="R48" s="61">
        <v>0</v>
      </c>
      <c r="S48" s="61">
        <v>46</v>
      </c>
      <c r="T48" s="61">
        <v>0</v>
      </c>
      <c r="U48" s="36" t="s">
        <v>215</v>
      </c>
      <c r="V48" s="58">
        <v>44</v>
      </c>
    </row>
    <row r="49" spans="1:22" ht="13.5">
      <c r="A49" s="25"/>
      <c r="B49" s="10">
        <v>42</v>
      </c>
      <c r="C49" s="8" t="s">
        <v>17</v>
      </c>
      <c r="D49" s="22" t="s">
        <v>6</v>
      </c>
      <c r="E49" s="9">
        <v>43</v>
      </c>
      <c r="F49" s="7">
        <v>31</v>
      </c>
      <c r="G49" s="10">
        <f t="shared" si="8"/>
        <v>39</v>
      </c>
      <c r="H49" s="9">
        <v>276</v>
      </c>
      <c r="I49" s="7">
        <v>153</v>
      </c>
      <c r="J49" s="7">
        <v>800</v>
      </c>
      <c r="K49" s="62">
        <f t="shared" si="9"/>
        <v>0.345</v>
      </c>
      <c r="L49" s="11">
        <f t="shared" si="10"/>
        <v>1.3870967741935485</v>
      </c>
      <c r="M49" s="11">
        <f t="shared" si="11"/>
        <v>1.803921568627451</v>
      </c>
      <c r="N49" s="9">
        <f t="shared" si="12"/>
        <v>-24.945205479452056</v>
      </c>
      <c r="O49" s="9">
        <f t="shared" si="13"/>
        <v>-59.342465753424676</v>
      </c>
      <c r="P49" s="9">
        <f t="shared" si="14"/>
        <v>658.4313725490196</v>
      </c>
      <c r="Q49" s="50">
        <f t="shared" si="15"/>
        <v>0.8230392156862745</v>
      </c>
      <c r="R49" s="61">
        <v>6</v>
      </c>
      <c r="S49" s="61">
        <v>38</v>
      </c>
      <c r="T49" s="61">
        <v>100</v>
      </c>
      <c r="U49" s="36" t="s">
        <v>164</v>
      </c>
      <c r="V49" s="58">
        <v>61</v>
      </c>
    </row>
    <row r="50" spans="1:22" ht="13.5">
      <c r="A50" s="25"/>
      <c r="B50" s="10">
        <v>43</v>
      </c>
      <c r="C50" s="8" t="s">
        <v>27</v>
      </c>
      <c r="D50" s="22" t="s">
        <v>6</v>
      </c>
      <c r="E50" s="9">
        <v>42</v>
      </c>
      <c r="F50" s="7">
        <v>17</v>
      </c>
      <c r="G50" s="10">
        <f t="shared" si="8"/>
        <v>52</v>
      </c>
      <c r="H50" s="9">
        <v>125.5</v>
      </c>
      <c r="I50" s="7">
        <v>42</v>
      </c>
      <c r="J50" s="7">
        <v>600</v>
      </c>
      <c r="K50" s="62">
        <f t="shared" si="9"/>
        <v>0.20916666666666667</v>
      </c>
      <c r="L50" s="11">
        <f t="shared" si="10"/>
        <v>2.4705882352941178</v>
      </c>
      <c r="M50" s="11">
        <f t="shared" si="11"/>
        <v>2.988095238095238</v>
      </c>
      <c r="N50" s="9">
        <f t="shared" si="12"/>
        <v>-8.958904109589035</v>
      </c>
      <c r="O50" s="9">
        <f t="shared" si="13"/>
        <v>-126.00684931506848</v>
      </c>
      <c r="P50" s="9">
        <f t="shared" si="14"/>
        <v>299.3954248366013</v>
      </c>
      <c r="Q50" s="50">
        <f t="shared" si="15"/>
        <v>0.49899237472766883</v>
      </c>
      <c r="R50" s="61">
        <v>0</v>
      </c>
      <c r="S50" s="61">
        <v>0</v>
      </c>
      <c r="T50" s="61">
        <v>0</v>
      </c>
      <c r="U50" s="36" t="s">
        <v>193</v>
      </c>
      <c r="V50" s="58">
        <v>61</v>
      </c>
    </row>
    <row r="51" spans="1:22" ht="13.5">
      <c r="A51" s="25"/>
      <c r="B51" s="10">
        <v>44</v>
      </c>
      <c r="C51" s="8" t="s">
        <v>89</v>
      </c>
      <c r="D51" s="22" t="s">
        <v>6</v>
      </c>
      <c r="E51" s="9">
        <v>40.9</v>
      </c>
      <c r="F51" s="7">
        <v>5</v>
      </c>
      <c r="G51" s="10">
        <f t="shared" si="8"/>
        <v>55</v>
      </c>
      <c r="H51" s="9">
        <v>74.30000000000001</v>
      </c>
      <c r="I51" s="7">
        <v>11</v>
      </c>
      <c r="J51" s="7">
        <v>1000</v>
      </c>
      <c r="K51" s="62">
        <f t="shared" si="9"/>
        <v>0.0743</v>
      </c>
      <c r="L51" s="11">
        <f t="shared" si="10"/>
        <v>8.18</v>
      </c>
      <c r="M51" s="11">
        <f t="shared" si="11"/>
        <v>6.754545454545456</v>
      </c>
      <c r="N51" s="9">
        <f t="shared" si="12"/>
        <v>-44.03150684931507</v>
      </c>
      <c r="O51" s="9">
        <f t="shared" si="13"/>
        <v>-344.87808219178083</v>
      </c>
      <c r="P51" s="9">
        <f t="shared" si="14"/>
        <v>177.25163398692814</v>
      </c>
      <c r="Q51" s="50">
        <f t="shared" si="15"/>
        <v>0.17725163398692814</v>
      </c>
      <c r="R51" s="61">
        <v>0</v>
      </c>
      <c r="S51" s="61">
        <v>0</v>
      </c>
      <c r="T51" s="61">
        <v>0</v>
      </c>
      <c r="U51" s="36" t="s">
        <v>110</v>
      </c>
      <c r="V51" s="58">
        <v>57</v>
      </c>
    </row>
    <row r="52" spans="1:22" ht="13.5">
      <c r="A52" s="25"/>
      <c r="B52" s="10">
        <v>45</v>
      </c>
      <c r="C52" s="8" t="s">
        <v>14</v>
      </c>
      <c r="D52" s="22" t="s">
        <v>9</v>
      </c>
      <c r="E52" s="9">
        <v>39</v>
      </c>
      <c r="F52" s="7">
        <v>8</v>
      </c>
      <c r="G52" s="10">
        <f t="shared" si="8"/>
        <v>45</v>
      </c>
      <c r="H52" s="9">
        <v>216.4</v>
      </c>
      <c r="I52" s="7">
        <v>47</v>
      </c>
      <c r="J52" s="7">
        <v>600</v>
      </c>
      <c r="K52" s="62">
        <f t="shared" si="9"/>
        <v>0.3606666666666667</v>
      </c>
      <c r="L52" s="11">
        <f t="shared" si="10"/>
        <v>4.875</v>
      </c>
      <c r="M52" s="11">
        <f t="shared" si="11"/>
        <v>4.604255319148936</v>
      </c>
      <c r="N52" s="9">
        <f t="shared" si="12"/>
        <v>-11.958904109589035</v>
      </c>
      <c r="O52" s="9">
        <f t="shared" si="13"/>
        <v>-35.10684931506847</v>
      </c>
      <c r="P52" s="9">
        <f t="shared" si="14"/>
        <v>516.2483660130719</v>
      </c>
      <c r="Q52" s="50">
        <f t="shared" si="15"/>
        <v>0.8604139433551198</v>
      </c>
      <c r="R52" s="61">
        <v>0</v>
      </c>
      <c r="S52" s="61">
        <v>0</v>
      </c>
      <c r="T52" s="61">
        <v>0</v>
      </c>
      <c r="U52" s="36" t="s">
        <v>185</v>
      </c>
      <c r="V52" s="58">
        <v>68</v>
      </c>
    </row>
    <row r="53" spans="1:22" ht="13.5">
      <c r="A53" s="25"/>
      <c r="B53" s="10">
        <v>46</v>
      </c>
      <c r="C53" s="8" t="s">
        <v>137</v>
      </c>
      <c r="D53" s="22" t="s">
        <v>6</v>
      </c>
      <c r="E53" s="9">
        <v>38.5</v>
      </c>
      <c r="F53" s="7">
        <v>3</v>
      </c>
      <c r="G53" s="10">
        <f t="shared" si="8"/>
        <v>46</v>
      </c>
      <c r="H53" s="9">
        <v>207.3</v>
      </c>
      <c r="I53" s="7">
        <v>21</v>
      </c>
      <c r="J53" s="7">
        <v>900</v>
      </c>
      <c r="K53" s="62">
        <f t="shared" si="9"/>
        <v>0.23033333333333333</v>
      </c>
      <c r="L53" s="11">
        <f t="shared" si="10"/>
        <v>12.833333333333334</v>
      </c>
      <c r="M53" s="11">
        <f t="shared" si="11"/>
        <v>9.871428571428572</v>
      </c>
      <c r="N53" s="9">
        <f t="shared" si="12"/>
        <v>-37.93835616438356</v>
      </c>
      <c r="O53" s="9">
        <f t="shared" si="13"/>
        <v>-169.96027397260275</v>
      </c>
      <c r="P53" s="9">
        <f t="shared" si="14"/>
        <v>494.53921568627453</v>
      </c>
      <c r="Q53" s="50">
        <f t="shared" si="15"/>
        <v>0.549488017429194</v>
      </c>
      <c r="R53" s="61">
        <v>4</v>
      </c>
      <c r="S53" s="61">
        <v>26</v>
      </c>
      <c r="T53" s="61">
        <v>0</v>
      </c>
      <c r="U53" s="36" t="s">
        <v>170</v>
      </c>
      <c r="V53" s="58">
        <v>46</v>
      </c>
    </row>
    <row r="54" spans="1:22" ht="13.5">
      <c r="A54" s="25"/>
      <c r="B54" s="10">
        <v>46</v>
      </c>
      <c r="C54" s="8" t="s">
        <v>78</v>
      </c>
      <c r="D54" s="22" t="s">
        <v>210</v>
      </c>
      <c r="E54" s="9">
        <v>38.5</v>
      </c>
      <c r="F54" s="7">
        <v>7</v>
      </c>
      <c r="G54" s="10">
        <f t="shared" si="8"/>
        <v>48</v>
      </c>
      <c r="H54" s="9">
        <v>191.5</v>
      </c>
      <c r="I54" s="7">
        <v>32</v>
      </c>
      <c r="J54" s="7">
        <v>600</v>
      </c>
      <c r="K54" s="62">
        <f t="shared" si="9"/>
        <v>0.31916666666666665</v>
      </c>
      <c r="L54" s="11">
        <f t="shared" si="10"/>
        <v>5.5</v>
      </c>
      <c r="M54" s="11">
        <f t="shared" si="11"/>
        <v>5.984375</v>
      </c>
      <c r="N54" s="9">
        <f t="shared" si="12"/>
        <v>-12.458904109589035</v>
      </c>
      <c r="O54" s="9">
        <f t="shared" si="13"/>
        <v>-60.00684931506848</v>
      </c>
      <c r="P54" s="9">
        <f t="shared" si="14"/>
        <v>456.84640522875816</v>
      </c>
      <c r="Q54" s="50">
        <f t="shared" si="15"/>
        <v>0.7614106753812636</v>
      </c>
      <c r="R54" s="61">
        <v>0</v>
      </c>
      <c r="S54" s="61">
        <v>0</v>
      </c>
      <c r="T54" s="61">
        <v>0</v>
      </c>
      <c r="U54" s="36" t="s">
        <v>188</v>
      </c>
      <c r="V54" s="58">
        <v>50</v>
      </c>
    </row>
    <row r="55" spans="1:22" ht="13.5">
      <c r="A55" s="25"/>
      <c r="B55" s="10">
        <v>48</v>
      </c>
      <c r="C55" s="8" t="s">
        <v>16</v>
      </c>
      <c r="D55" s="22" t="s">
        <v>106</v>
      </c>
      <c r="E55" s="9">
        <v>30</v>
      </c>
      <c r="F55" s="7">
        <v>6</v>
      </c>
      <c r="G55" s="10">
        <f t="shared" si="8"/>
        <v>43</v>
      </c>
      <c r="H55" s="9">
        <v>222.1</v>
      </c>
      <c r="I55" s="7">
        <v>45</v>
      </c>
      <c r="J55" s="7">
        <v>600</v>
      </c>
      <c r="K55" s="62">
        <f t="shared" si="9"/>
        <v>0.37016666666666664</v>
      </c>
      <c r="L55" s="11">
        <f t="shared" si="10"/>
        <v>5</v>
      </c>
      <c r="M55" s="11">
        <f t="shared" si="11"/>
        <v>4.935555555555555</v>
      </c>
      <c r="N55" s="9">
        <f t="shared" si="12"/>
        <v>-20.958904109589035</v>
      </c>
      <c r="O55" s="9">
        <f t="shared" si="13"/>
        <v>-29.406849315068484</v>
      </c>
      <c r="P55" s="9">
        <f t="shared" si="14"/>
        <v>529.8464052287582</v>
      </c>
      <c r="Q55" s="50">
        <f t="shared" si="15"/>
        <v>0.8830773420479303</v>
      </c>
      <c r="R55" s="61">
        <v>4</v>
      </c>
      <c r="S55" s="61">
        <v>33</v>
      </c>
      <c r="T55" s="61">
        <v>100</v>
      </c>
      <c r="U55" s="36" t="s">
        <v>182</v>
      </c>
      <c r="V55" s="58">
        <v>69</v>
      </c>
    </row>
    <row r="56" spans="1:22" ht="13.5">
      <c r="A56" s="25"/>
      <c r="B56" s="10">
        <v>49</v>
      </c>
      <c r="C56" s="8" t="s">
        <v>24</v>
      </c>
      <c r="D56" s="22" t="s">
        <v>6</v>
      </c>
      <c r="E56" s="9">
        <v>29.6</v>
      </c>
      <c r="F56" s="7">
        <v>10</v>
      </c>
      <c r="G56" s="10">
        <f t="shared" si="8"/>
        <v>47</v>
      </c>
      <c r="H56" s="9">
        <v>195.1</v>
      </c>
      <c r="I56" s="7">
        <v>52</v>
      </c>
      <c r="J56" s="7">
        <v>500</v>
      </c>
      <c r="K56" s="62">
        <f t="shared" si="9"/>
        <v>0.3902</v>
      </c>
      <c r="L56" s="11">
        <f t="shared" si="10"/>
        <v>2.96</v>
      </c>
      <c r="M56" s="11">
        <f t="shared" si="11"/>
        <v>3.751923076923077</v>
      </c>
      <c r="N56" s="9">
        <f t="shared" si="12"/>
        <v>-12.865753424657534</v>
      </c>
      <c r="O56" s="9">
        <f t="shared" si="13"/>
        <v>-14.489041095890428</v>
      </c>
      <c r="P56" s="9">
        <f t="shared" si="14"/>
        <v>465.4346405228758</v>
      </c>
      <c r="Q56" s="50">
        <f t="shared" si="15"/>
        <v>0.9308692810457516</v>
      </c>
      <c r="R56" s="61">
        <v>0</v>
      </c>
      <c r="S56" s="61">
        <v>0</v>
      </c>
      <c r="T56" s="61">
        <v>0</v>
      </c>
      <c r="U56" s="36" t="s">
        <v>183</v>
      </c>
      <c r="V56" s="58">
        <v>88</v>
      </c>
    </row>
    <row r="57" spans="1:22" ht="13.5">
      <c r="A57" s="25"/>
      <c r="B57" s="10">
        <v>50</v>
      </c>
      <c r="C57" s="8" t="s">
        <v>26</v>
      </c>
      <c r="D57" s="22" t="s">
        <v>6</v>
      </c>
      <c r="E57" s="9">
        <v>29.5</v>
      </c>
      <c r="F57" s="7">
        <v>4</v>
      </c>
      <c r="G57" s="10">
        <f t="shared" si="8"/>
        <v>44</v>
      </c>
      <c r="H57" s="9">
        <v>221</v>
      </c>
      <c r="I57" s="7">
        <v>39</v>
      </c>
      <c r="J57" s="7">
        <v>500</v>
      </c>
      <c r="K57" s="62">
        <f t="shared" si="9"/>
        <v>0.442</v>
      </c>
      <c r="L57" s="11">
        <f t="shared" si="10"/>
        <v>7.375</v>
      </c>
      <c r="M57" s="11">
        <f t="shared" si="11"/>
        <v>5.666666666666667</v>
      </c>
      <c r="N57" s="9">
        <f t="shared" si="12"/>
        <v>-12.965753424657535</v>
      </c>
      <c r="O57" s="9">
        <f t="shared" si="13"/>
        <v>11.410958904109577</v>
      </c>
      <c r="P57" s="9">
        <f t="shared" si="14"/>
        <v>527.2222222222222</v>
      </c>
      <c r="Q57" s="50">
        <f t="shared" si="15"/>
        <v>1.0544444444444443</v>
      </c>
      <c r="R57" s="61">
        <v>0</v>
      </c>
      <c r="S57" s="61">
        <v>0</v>
      </c>
      <c r="T57" s="61">
        <v>0</v>
      </c>
      <c r="U57" s="36" t="s">
        <v>191</v>
      </c>
      <c r="V57" s="58">
        <v>59</v>
      </c>
    </row>
    <row r="58" spans="1:22" ht="13.5">
      <c r="A58" s="25"/>
      <c r="B58" s="10">
        <v>51</v>
      </c>
      <c r="C58" s="8" t="s">
        <v>130</v>
      </c>
      <c r="D58" s="22" t="s">
        <v>6</v>
      </c>
      <c r="E58" s="9">
        <v>27.1</v>
      </c>
      <c r="F58" s="7">
        <v>7</v>
      </c>
      <c r="G58" s="10">
        <f t="shared" si="8"/>
        <v>51</v>
      </c>
      <c r="H58" s="9">
        <v>153.3</v>
      </c>
      <c r="I58" s="7">
        <v>30</v>
      </c>
      <c r="J58" s="7">
        <v>650</v>
      </c>
      <c r="K58" s="62">
        <f t="shared" si="9"/>
        <v>0.23584615384615387</v>
      </c>
      <c r="L58" s="11">
        <f t="shared" si="10"/>
        <v>3.8714285714285714</v>
      </c>
      <c r="M58" s="11">
        <f t="shared" si="11"/>
        <v>5.11</v>
      </c>
      <c r="N58" s="9">
        <f t="shared" si="12"/>
        <v>-28.105479452054794</v>
      </c>
      <c r="O58" s="9">
        <f t="shared" si="13"/>
        <v>-119.16575342465751</v>
      </c>
      <c r="P58" s="9">
        <f t="shared" si="14"/>
        <v>365.71568627450984</v>
      </c>
      <c r="Q58" s="50">
        <f t="shared" si="15"/>
        <v>0.5626395173453997</v>
      </c>
      <c r="R58" s="61">
        <v>0</v>
      </c>
      <c r="S58" s="61">
        <v>0</v>
      </c>
      <c r="T58" s="61">
        <v>0</v>
      </c>
      <c r="U58" s="36" t="s">
        <v>180</v>
      </c>
      <c r="V58" s="58">
        <v>23</v>
      </c>
    </row>
    <row r="59" spans="1:22" ht="13.5">
      <c r="A59" s="25" t="s">
        <v>34</v>
      </c>
      <c r="B59" s="10">
        <v>52</v>
      </c>
      <c r="C59" s="8" t="s">
        <v>125</v>
      </c>
      <c r="D59" s="22" t="s">
        <v>106</v>
      </c>
      <c r="E59" s="9">
        <v>24.3</v>
      </c>
      <c r="F59" s="7">
        <v>7</v>
      </c>
      <c r="G59" s="10">
        <f t="shared" si="8"/>
        <v>42</v>
      </c>
      <c r="H59" s="9">
        <v>240.30000000000004</v>
      </c>
      <c r="I59" s="7">
        <v>69</v>
      </c>
      <c r="J59" s="7">
        <v>600</v>
      </c>
      <c r="K59" s="62">
        <f t="shared" si="9"/>
        <v>0.4005000000000001</v>
      </c>
      <c r="L59" s="11">
        <f t="shared" si="10"/>
        <v>3.4714285714285715</v>
      </c>
      <c r="M59" s="11">
        <f t="shared" si="11"/>
        <v>3.4826086956521745</v>
      </c>
      <c r="N59" s="9">
        <f t="shared" si="12"/>
        <v>-26.658904109589034</v>
      </c>
      <c r="O59" s="9">
        <f t="shared" si="13"/>
        <v>-11.206849315068439</v>
      </c>
      <c r="P59" s="9">
        <f t="shared" si="14"/>
        <v>573.264705882353</v>
      </c>
      <c r="Q59" s="50">
        <f t="shared" si="15"/>
        <v>0.9554411764705883</v>
      </c>
      <c r="R59" s="61">
        <v>0</v>
      </c>
      <c r="S59" s="61">
        <v>0</v>
      </c>
      <c r="T59" s="61">
        <v>0</v>
      </c>
      <c r="U59" s="36" t="s">
        <v>127</v>
      </c>
      <c r="V59" s="58">
        <v>66</v>
      </c>
    </row>
    <row r="60" spans="1:22" ht="13.5">
      <c r="A60" s="25"/>
      <c r="B60" s="10">
        <v>53</v>
      </c>
      <c r="C60" s="8" t="s">
        <v>108</v>
      </c>
      <c r="D60" s="22" t="s">
        <v>6</v>
      </c>
      <c r="E60" s="102">
        <v>24</v>
      </c>
      <c r="F60" s="103">
        <v>4</v>
      </c>
      <c r="G60" s="10">
        <f t="shared" si="8"/>
        <v>53</v>
      </c>
      <c r="H60" s="9">
        <v>111</v>
      </c>
      <c r="I60" s="7">
        <v>14</v>
      </c>
      <c r="J60" s="7">
        <v>300</v>
      </c>
      <c r="K60" s="62">
        <f t="shared" si="9"/>
        <v>0.37</v>
      </c>
      <c r="L60" s="11">
        <f t="shared" si="10"/>
        <v>6</v>
      </c>
      <c r="M60" s="11">
        <f t="shared" si="11"/>
        <v>7.928571428571429</v>
      </c>
      <c r="N60" s="9">
        <f t="shared" si="12"/>
        <v>-1.4794520547945176</v>
      </c>
      <c r="O60" s="9">
        <f t="shared" si="13"/>
        <v>-14.75342465753424</v>
      </c>
      <c r="P60" s="9">
        <f t="shared" si="14"/>
        <v>264.80392156862746</v>
      </c>
      <c r="Q60" s="50">
        <f t="shared" si="15"/>
        <v>0.8826797385620915</v>
      </c>
      <c r="R60" s="104">
        <v>2</v>
      </c>
      <c r="S60" s="61">
        <v>13</v>
      </c>
      <c r="T60" s="61">
        <v>0</v>
      </c>
      <c r="U60" s="36" t="s">
        <v>189</v>
      </c>
      <c r="V60" s="58">
        <v>39</v>
      </c>
    </row>
    <row r="61" spans="1:22" ht="13.5">
      <c r="A61" s="25"/>
      <c r="B61" s="10">
        <v>54</v>
      </c>
      <c r="C61" s="8" t="s">
        <v>116</v>
      </c>
      <c r="D61" s="22" t="s">
        <v>117</v>
      </c>
      <c r="E61" s="102">
        <v>16.2</v>
      </c>
      <c r="F61" s="103">
        <v>2</v>
      </c>
      <c r="G61" s="10">
        <f t="shared" si="8"/>
        <v>50</v>
      </c>
      <c r="H61" s="9">
        <v>167.1</v>
      </c>
      <c r="I61" s="7">
        <v>15</v>
      </c>
      <c r="J61" s="7">
        <v>700</v>
      </c>
      <c r="K61" s="62">
        <f t="shared" si="9"/>
        <v>0.2387142857142857</v>
      </c>
      <c r="L61" s="11">
        <f t="shared" si="10"/>
        <v>8.1</v>
      </c>
      <c r="M61" s="11">
        <f t="shared" si="11"/>
        <v>11.139999999999999</v>
      </c>
      <c r="N61" s="9">
        <f t="shared" si="12"/>
        <v>-43.25205479452055</v>
      </c>
      <c r="O61" s="9">
        <f t="shared" si="13"/>
        <v>-126.3246575342466</v>
      </c>
      <c r="P61" s="9">
        <f t="shared" si="14"/>
        <v>398.6372549019608</v>
      </c>
      <c r="Q61" s="50">
        <f t="shared" si="15"/>
        <v>0.5694817927170868</v>
      </c>
      <c r="R61" s="104">
        <v>3</v>
      </c>
      <c r="S61" s="61">
        <v>30</v>
      </c>
      <c r="T61" s="61">
        <v>80</v>
      </c>
      <c r="U61" s="36" t="s">
        <v>186</v>
      </c>
      <c r="V61" s="58">
        <v>58</v>
      </c>
    </row>
    <row r="62" spans="1:22" ht="13.5">
      <c r="A62" s="25"/>
      <c r="B62" s="10">
        <v>55</v>
      </c>
      <c r="C62" s="8" t="s">
        <v>90</v>
      </c>
      <c r="D62" s="22" t="s">
        <v>109</v>
      </c>
      <c r="E62" s="102">
        <v>10</v>
      </c>
      <c r="F62" s="103">
        <v>5</v>
      </c>
      <c r="G62" s="10">
        <f t="shared" si="8"/>
        <v>54</v>
      </c>
      <c r="H62" s="9">
        <v>81.5</v>
      </c>
      <c r="I62" s="7">
        <v>37</v>
      </c>
      <c r="J62" s="7">
        <v>300</v>
      </c>
      <c r="K62" s="62">
        <f t="shared" si="9"/>
        <v>0.27166666666666667</v>
      </c>
      <c r="L62" s="11">
        <f t="shared" si="10"/>
        <v>2</v>
      </c>
      <c r="M62" s="11">
        <f t="shared" si="11"/>
        <v>2.2027027027027026</v>
      </c>
      <c r="N62" s="9">
        <f t="shared" si="12"/>
        <v>-15.479452054794518</v>
      </c>
      <c r="O62" s="9">
        <f t="shared" si="13"/>
        <v>-44.25342465753424</v>
      </c>
      <c r="P62" s="9">
        <f t="shared" si="14"/>
        <v>194.4281045751634</v>
      </c>
      <c r="Q62" s="50">
        <f t="shared" si="15"/>
        <v>0.6480936819172113</v>
      </c>
      <c r="R62" s="104">
        <v>2</v>
      </c>
      <c r="S62" s="61">
        <v>13</v>
      </c>
      <c r="T62" s="61">
        <v>100</v>
      </c>
      <c r="U62" s="36" t="s">
        <v>197</v>
      </c>
      <c r="V62" s="58">
        <v>61</v>
      </c>
    </row>
    <row r="63" spans="1:22" ht="13.5">
      <c r="A63" s="25"/>
      <c r="B63" s="10">
        <v>56</v>
      </c>
      <c r="C63" s="8" t="s">
        <v>20</v>
      </c>
      <c r="D63" s="22" t="s">
        <v>6</v>
      </c>
      <c r="E63" s="102">
        <v>9.1</v>
      </c>
      <c r="F63" s="103">
        <v>2</v>
      </c>
      <c r="G63" s="10">
        <f t="shared" si="8"/>
        <v>59</v>
      </c>
      <c r="H63" s="9">
        <v>44.800000000000004</v>
      </c>
      <c r="I63" s="7">
        <v>9</v>
      </c>
      <c r="J63" s="7">
        <v>200</v>
      </c>
      <c r="K63" s="62">
        <f t="shared" si="9"/>
        <v>0.22400000000000003</v>
      </c>
      <c r="L63" s="11">
        <f t="shared" si="10"/>
        <v>4.55</v>
      </c>
      <c r="M63" s="11">
        <f t="shared" si="11"/>
        <v>4.977777777777778</v>
      </c>
      <c r="N63" s="9">
        <f t="shared" si="12"/>
        <v>-7.886301369863014</v>
      </c>
      <c r="O63" s="9">
        <f t="shared" si="13"/>
        <v>-39.035616438356165</v>
      </c>
      <c r="P63" s="9">
        <f t="shared" si="14"/>
        <v>106.87581699346406</v>
      </c>
      <c r="Q63" s="50">
        <f t="shared" si="15"/>
        <v>0.5343790849673202</v>
      </c>
      <c r="R63" s="104">
        <v>4</v>
      </c>
      <c r="S63" s="61">
        <v>19</v>
      </c>
      <c r="T63" s="61">
        <v>50</v>
      </c>
      <c r="U63" s="36" t="s">
        <v>195</v>
      </c>
      <c r="V63" s="58">
        <v>58</v>
      </c>
    </row>
    <row r="64" spans="1:22" ht="13.5">
      <c r="A64" s="25"/>
      <c r="B64" s="10">
        <v>57</v>
      </c>
      <c r="C64" s="8" t="s">
        <v>28</v>
      </c>
      <c r="D64" s="22" t="s">
        <v>6</v>
      </c>
      <c r="E64" s="102">
        <v>9</v>
      </c>
      <c r="F64" s="103">
        <v>3</v>
      </c>
      <c r="G64" s="10">
        <f t="shared" si="8"/>
        <v>56</v>
      </c>
      <c r="H64" s="9">
        <v>71</v>
      </c>
      <c r="I64" s="7">
        <v>22</v>
      </c>
      <c r="J64" s="7">
        <v>150</v>
      </c>
      <c r="K64" s="62">
        <f t="shared" si="9"/>
        <v>0.47333333333333333</v>
      </c>
      <c r="L64" s="11">
        <f t="shared" si="10"/>
        <v>3</v>
      </c>
      <c r="M64" s="11">
        <f t="shared" si="11"/>
        <v>3.227272727272727</v>
      </c>
      <c r="N64" s="9">
        <f t="shared" si="12"/>
        <v>-3.739726027397259</v>
      </c>
      <c r="O64" s="9">
        <f t="shared" si="13"/>
        <v>8.12328767123288</v>
      </c>
      <c r="P64" s="9">
        <f t="shared" si="14"/>
        <v>169.37908496732027</v>
      </c>
      <c r="Q64" s="50">
        <f t="shared" si="15"/>
        <v>1.1291938997821351</v>
      </c>
      <c r="R64" s="104">
        <v>0</v>
      </c>
      <c r="S64" s="61">
        <v>0</v>
      </c>
      <c r="T64" s="61">
        <v>0</v>
      </c>
      <c r="U64" s="36" t="s">
        <v>192</v>
      </c>
      <c r="V64" s="58">
        <v>74</v>
      </c>
    </row>
    <row r="65" spans="1:22" ht="13.5">
      <c r="A65" s="25"/>
      <c r="B65" s="10">
        <v>58</v>
      </c>
      <c r="C65" s="8" t="s">
        <v>12</v>
      </c>
      <c r="D65" s="22" t="s">
        <v>6</v>
      </c>
      <c r="E65" s="102">
        <v>5</v>
      </c>
      <c r="F65" s="103">
        <v>1</v>
      </c>
      <c r="G65" s="10">
        <f t="shared" si="8"/>
        <v>57</v>
      </c>
      <c r="H65" s="9">
        <v>51</v>
      </c>
      <c r="I65" s="7">
        <v>9</v>
      </c>
      <c r="J65" s="7">
        <v>360</v>
      </c>
      <c r="K65" s="62">
        <f t="shared" si="9"/>
        <v>0.14166666666666666</v>
      </c>
      <c r="L65" s="11">
        <f t="shared" si="10"/>
        <v>5</v>
      </c>
      <c r="M65" s="11">
        <f t="shared" si="11"/>
        <v>5.666666666666667</v>
      </c>
      <c r="N65" s="9">
        <f t="shared" si="12"/>
        <v>-25.575342465753423</v>
      </c>
      <c r="O65" s="9">
        <f t="shared" si="13"/>
        <v>-99.9041095890411</v>
      </c>
      <c r="P65" s="9">
        <f t="shared" si="14"/>
        <v>121.66666666666667</v>
      </c>
      <c r="Q65" s="50">
        <f t="shared" si="15"/>
        <v>0.33796296296296297</v>
      </c>
      <c r="R65" s="104">
        <v>2</v>
      </c>
      <c r="S65" s="61">
        <v>61</v>
      </c>
      <c r="T65" s="61">
        <v>240</v>
      </c>
      <c r="U65" s="36" t="s">
        <v>198</v>
      </c>
      <c r="V65" s="58">
        <v>55</v>
      </c>
    </row>
    <row r="66" spans="1:22" ht="13.5">
      <c r="A66" s="25" t="s">
        <v>34</v>
      </c>
      <c r="B66" s="10">
        <v>59</v>
      </c>
      <c r="C66" s="8" t="s">
        <v>211</v>
      </c>
      <c r="D66" s="22" t="s">
        <v>207</v>
      </c>
      <c r="E66" s="102">
        <v>2.2</v>
      </c>
      <c r="F66" s="103">
        <v>1</v>
      </c>
      <c r="G66" s="10">
        <f t="shared" si="8"/>
        <v>61</v>
      </c>
      <c r="H66" s="9">
        <v>17.6</v>
      </c>
      <c r="I66" s="7">
        <v>8</v>
      </c>
      <c r="J66" s="7">
        <v>30</v>
      </c>
      <c r="K66" s="62">
        <f t="shared" si="9"/>
        <v>0.5866666666666667</v>
      </c>
      <c r="L66" s="11">
        <f t="shared" si="10"/>
        <v>2.2</v>
      </c>
      <c r="M66" s="11">
        <f t="shared" si="11"/>
        <v>2.2</v>
      </c>
      <c r="N66" s="9">
        <f t="shared" si="12"/>
        <v>-0.34794520547945185</v>
      </c>
      <c r="O66" s="9">
        <f t="shared" si="13"/>
        <v>5.024657534246577</v>
      </c>
      <c r="P66" s="9">
        <f t="shared" si="14"/>
        <v>41.98692810457516</v>
      </c>
      <c r="Q66" s="50">
        <f t="shared" si="15"/>
        <v>1.3995642701525055</v>
      </c>
      <c r="R66" s="104">
        <v>3</v>
      </c>
      <c r="S66" s="61">
        <v>28</v>
      </c>
      <c r="T66" s="61">
        <v>0</v>
      </c>
      <c r="U66" s="36" t="s">
        <v>216</v>
      </c>
      <c r="V66" s="58">
        <v>37</v>
      </c>
    </row>
    <row r="67" spans="1:22" ht="13.5">
      <c r="A67" s="25"/>
      <c r="B67" s="10">
        <v>60</v>
      </c>
      <c r="C67" s="8" t="s">
        <v>7</v>
      </c>
      <c r="D67" s="22" t="s">
        <v>212</v>
      </c>
      <c r="E67" s="102">
        <v>0</v>
      </c>
      <c r="F67" s="103">
        <v>0</v>
      </c>
      <c r="G67" s="10">
        <f t="shared" si="8"/>
        <v>58</v>
      </c>
      <c r="H67" s="9">
        <v>46</v>
      </c>
      <c r="I67" s="7">
        <v>9</v>
      </c>
      <c r="J67" s="7">
        <v>365</v>
      </c>
      <c r="K67" s="62">
        <f t="shared" si="9"/>
        <v>0.12602739726027398</v>
      </c>
      <c r="L67" s="11">
        <f t="shared" si="10"/>
        <v>0</v>
      </c>
      <c r="M67" s="11">
        <f t="shared" si="11"/>
        <v>5.111111111111111</v>
      </c>
      <c r="N67" s="9">
        <f t="shared" si="12"/>
        <v>-31</v>
      </c>
      <c r="O67" s="9">
        <f t="shared" si="13"/>
        <v>-107</v>
      </c>
      <c r="P67" s="9">
        <f t="shared" si="14"/>
        <v>109.73856209150327</v>
      </c>
      <c r="Q67" s="50">
        <f t="shared" si="15"/>
        <v>0.3006535947712418</v>
      </c>
      <c r="R67" s="104">
        <v>0</v>
      </c>
      <c r="S67" s="61">
        <v>0</v>
      </c>
      <c r="T67" s="61">
        <v>0</v>
      </c>
      <c r="U67" s="36" t="s">
        <v>56</v>
      </c>
      <c r="V67" s="58">
        <v>49</v>
      </c>
    </row>
    <row r="68" spans="1:22" ht="13.5">
      <c r="A68" s="25"/>
      <c r="B68" s="10">
        <v>60</v>
      </c>
      <c r="C68" s="8" t="s">
        <v>11</v>
      </c>
      <c r="D68" s="22" t="s">
        <v>138</v>
      </c>
      <c r="E68" s="102">
        <v>0</v>
      </c>
      <c r="F68" s="103">
        <v>0</v>
      </c>
      <c r="G68" s="10">
        <f t="shared" si="8"/>
        <v>60</v>
      </c>
      <c r="H68" s="9">
        <v>34</v>
      </c>
      <c r="I68" s="7">
        <v>5</v>
      </c>
      <c r="J68" s="7">
        <v>120</v>
      </c>
      <c r="K68" s="62">
        <f t="shared" si="9"/>
        <v>0.2833333333333333</v>
      </c>
      <c r="L68" s="11">
        <f t="shared" si="10"/>
        <v>0</v>
      </c>
      <c r="M68" s="11">
        <f t="shared" si="11"/>
        <v>6.8</v>
      </c>
      <c r="N68" s="9">
        <f t="shared" si="12"/>
        <v>-10.191780821917808</v>
      </c>
      <c r="O68" s="9">
        <f t="shared" si="13"/>
        <v>-16.301369863013697</v>
      </c>
      <c r="P68" s="9">
        <f t="shared" si="14"/>
        <v>81.11111111111111</v>
      </c>
      <c r="Q68" s="50">
        <f t="shared" si="15"/>
        <v>0.6759259259259259</v>
      </c>
      <c r="R68" s="104">
        <v>0</v>
      </c>
      <c r="S68" s="61">
        <v>0</v>
      </c>
      <c r="T68" s="61">
        <v>0</v>
      </c>
      <c r="U68" s="36" t="s">
        <v>199</v>
      </c>
      <c r="V68" s="58">
        <v>46</v>
      </c>
    </row>
    <row r="69" spans="1:22" ht="13.5">
      <c r="A69" s="25"/>
      <c r="B69" s="10">
        <v>60</v>
      </c>
      <c r="C69" s="8" t="s">
        <v>31</v>
      </c>
      <c r="D69" s="22" t="s">
        <v>213</v>
      </c>
      <c r="E69" s="102">
        <v>0</v>
      </c>
      <c r="F69" s="103">
        <v>0</v>
      </c>
      <c r="G69" s="10">
        <f t="shared" si="8"/>
        <v>62</v>
      </c>
      <c r="H69" s="9">
        <v>2</v>
      </c>
      <c r="I69" s="7">
        <v>2</v>
      </c>
      <c r="J69" s="7">
        <v>150</v>
      </c>
      <c r="K69" s="62">
        <f t="shared" si="9"/>
        <v>0.013333333333333334</v>
      </c>
      <c r="L69" s="11">
        <f t="shared" si="10"/>
        <v>0</v>
      </c>
      <c r="M69" s="11">
        <f t="shared" si="11"/>
        <v>1</v>
      </c>
      <c r="N69" s="9">
        <f t="shared" si="12"/>
        <v>-12.739726027397259</v>
      </c>
      <c r="O69" s="9">
        <f t="shared" si="13"/>
        <v>-60.87671232876712</v>
      </c>
      <c r="P69" s="9">
        <f t="shared" si="14"/>
        <v>4.771241830065359</v>
      </c>
      <c r="Q69" s="50">
        <f t="shared" si="15"/>
        <v>0.0318082788671024</v>
      </c>
      <c r="R69" s="104">
        <v>0</v>
      </c>
      <c r="S69" s="61">
        <v>0</v>
      </c>
      <c r="T69" s="61">
        <v>30</v>
      </c>
      <c r="U69" s="36" t="s">
        <v>194</v>
      </c>
      <c r="V69" s="58">
        <v>61</v>
      </c>
    </row>
    <row r="70" spans="1:22" ht="13.5">
      <c r="A70" s="25" t="s">
        <v>34</v>
      </c>
      <c r="B70" s="10">
        <v>60</v>
      </c>
      <c r="C70" s="8" t="s">
        <v>129</v>
      </c>
      <c r="D70" s="22" t="s">
        <v>141</v>
      </c>
      <c r="E70" s="102">
        <v>0</v>
      </c>
      <c r="F70" s="103">
        <v>0</v>
      </c>
      <c r="G70" s="10">
        <f t="shared" si="8"/>
        <v>63</v>
      </c>
      <c r="H70" s="9">
        <v>0</v>
      </c>
      <c r="I70" s="7">
        <v>0</v>
      </c>
      <c r="J70" s="7">
        <v>12</v>
      </c>
      <c r="K70" s="62">
        <f t="shared" si="9"/>
        <v>0</v>
      </c>
      <c r="L70" s="11">
        <f t="shared" si="10"/>
        <v>0</v>
      </c>
      <c r="M70" s="11">
        <f t="shared" si="11"/>
        <v>0</v>
      </c>
      <c r="N70" s="9">
        <f t="shared" si="12"/>
        <v>-1.0191780821917806</v>
      </c>
      <c r="O70" s="9">
        <f t="shared" si="13"/>
        <v>-5.03013698630137</v>
      </c>
      <c r="P70" s="9">
        <f t="shared" si="14"/>
        <v>0</v>
      </c>
      <c r="Q70" s="50">
        <f t="shared" si="15"/>
        <v>0</v>
      </c>
      <c r="R70" s="104">
        <v>0</v>
      </c>
      <c r="S70" s="61">
        <v>0</v>
      </c>
      <c r="T70" s="61">
        <v>12</v>
      </c>
      <c r="U70" s="36" t="s">
        <v>200</v>
      </c>
      <c r="V70" s="58">
        <v>51</v>
      </c>
    </row>
    <row r="71" spans="1:22" ht="13.5">
      <c r="A71" s="25"/>
      <c r="B71" s="10">
        <v>60</v>
      </c>
      <c r="C71" s="8" t="s">
        <v>126</v>
      </c>
      <c r="D71" s="22" t="s">
        <v>6</v>
      </c>
      <c r="E71" s="102">
        <v>0</v>
      </c>
      <c r="F71" s="103">
        <v>0</v>
      </c>
      <c r="G71" s="10">
        <f t="shared" si="8"/>
        <v>63</v>
      </c>
      <c r="H71" s="9">
        <v>0</v>
      </c>
      <c r="I71" s="7">
        <v>0</v>
      </c>
      <c r="J71" s="7">
        <v>60</v>
      </c>
      <c r="K71" s="62">
        <f t="shared" si="9"/>
        <v>0</v>
      </c>
      <c r="L71" s="11">
        <f t="shared" si="10"/>
        <v>0</v>
      </c>
      <c r="M71" s="11">
        <f t="shared" si="11"/>
        <v>0</v>
      </c>
      <c r="N71" s="9">
        <f t="shared" si="12"/>
        <v>-5.095890410958904</v>
      </c>
      <c r="O71" s="9">
        <f t="shared" si="13"/>
        <v>-25.15068493150685</v>
      </c>
      <c r="P71" s="9">
        <f t="shared" si="14"/>
        <v>0</v>
      </c>
      <c r="Q71" s="50">
        <f t="shared" si="15"/>
        <v>0</v>
      </c>
      <c r="R71" s="104">
        <v>4</v>
      </c>
      <c r="S71" s="61">
        <v>17</v>
      </c>
      <c r="T71" s="61">
        <v>0</v>
      </c>
      <c r="U71" s="36" t="s">
        <v>202</v>
      </c>
      <c r="V71" s="58">
        <v>62</v>
      </c>
    </row>
    <row r="72" spans="1:22" ht="13.5">
      <c r="A72" s="25"/>
      <c r="B72" s="10">
        <v>60</v>
      </c>
      <c r="C72" s="8" t="s">
        <v>99</v>
      </c>
      <c r="D72" s="22" t="s">
        <v>6</v>
      </c>
      <c r="E72" s="102">
        <v>0</v>
      </c>
      <c r="F72" s="103">
        <v>0</v>
      </c>
      <c r="G72" s="10">
        <f aca="true" t="shared" si="16" ref="G72:G103">RANK(H72,H$8:H$116)</f>
        <v>63</v>
      </c>
      <c r="H72" s="9">
        <v>0</v>
      </c>
      <c r="I72" s="7">
        <v>0</v>
      </c>
      <c r="J72" s="7">
        <v>100</v>
      </c>
      <c r="K72" s="62">
        <f>H72/J72</f>
        <v>0</v>
      </c>
      <c r="L72" s="11">
        <f t="shared" si="10"/>
        <v>0</v>
      </c>
      <c r="M72" s="11">
        <f t="shared" si="11"/>
        <v>0</v>
      </c>
      <c r="N72" s="9">
        <f t="shared" si="12"/>
        <v>-8.493150684931507</v>
      </c>
      <c r="O72" s="9">
        <f t="shared" si="13"/>
        <v>-41.917808219178085</v>
      </c>
      <c r="P72" s="9">
        <f t="shared" si="14"/>
        <v>0</v>
      </c>
      <c r="Q72" s="50">
        <f>P72/J72</f>
        <v>0</v>
      </c>
      <c r="R72" s="104">
        <v>0</v>
      </c>
      <c r="S72" s="61">
        <v>10</v>
      </c>
      <c r="T72" s="61">
        <v>100</v>
      </c>
      <c r="U72" s="36" t="s">
        <v>203</v>
      </c>
      <c r="V72" s="58">
        <v>58</v>
      </c>
    </row>
    <row r="73" spans="1:22" ht="13.5">
      <c r="A73" s="25"/>
      <c r="B73" s="10">
        <v>60</v>
      </c>
      <c r="C73" s="8" t="s">
        <v>22</v>
      </c>
      <c r="D73" s="22" t="s">
        <v>6</v>
      </c>
      <c r="E73" s="102">
        <v>0</v>
      </c>
      <c r="F73" s="103">
        <v>0</v>
      </c>
      <c r="G73" s="10">
        <f t="shared" si="16"/>
        <v>63</v>
      </c>
      <c r="H73" s="9">
        <v>0</v>
      </c>
      <c r="I73" s="7">
        <v>0</v>
      </c>
      <c r="J73" s="7">
        <v>500</v>
      </c>
      <c r="K73" s="62">
        <f>H73/J73</f>
        <v>0</v>
      </c>
      <c r="L73" s="11">
        <f t="shared" si="10"/>
        <v>0</v>
      </c>
      <c r="M73" s="11">
        <f t="shared" si="11"/>
        <v>0</v>
      </c>
      <c r="N73" s="9">
        <f t="shared" si="12"/>
        <v>-42.465753424657535</v>
      </c>
      <c r="O73" s="9">
        <f t="shared" si="13"/>
        <v>-209.58904109589042</v>
      </c>
      <c r="P73" s="9">
        <f t="shared" si="14"/>
        <v>0</v>
      </c>
      <c r="Q73" s="50">
        <f>P73/J73</f>
        <v>0</v>
      </c>
      <c r="R73" s="104">
        <v>0</v>
      </c>
      <c r="S73" s="61">
        <v>0</v>
      </c>
      <c r="T73" s="61">
        <v>0</v>
      </c>
      <c r="U73" s="36" t="s">
        <v>201</v>
      </c>
      <c r="V73" s="58">
        <v>59</v>
      </c>
    </row>
    <row r="74" spans="1:22" ht="13.5">
      <c r="A74" s="25"/>
      <c r="B74" s="10"/>
      <c r="C74" s="8"/>
      <c r="D74" s="22"/>
      <c r="E74" s="102"/>
      <c r="F74" s="103"/>
      <c r="G74" s="10">
        <f t="shared" si="16"/>
        <v>63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 t="shared" si="16"/>
        <v>63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>
      <c r="A76" s="25"/>
      <c r="B76" s="10"/>
      <c r="C76" s="8"/>
      <c r="D76" s="22"/>
      <c r="E76" s="9"/>
      <c r="F76" s="7"/>
      <c r="G76" s="10">
        <f t="shared" si="16"/>
        <v>63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>
      <c r="A77" s="25"/>
      <c r="B77" s="10"/>
      <c r="C77" s="8"/>
      <c r="D77" s="22"/>
      <c r="E77" s="9"/>
      <c r="F77" s="7"/>
      <c r="G77" s="10">
        <f t="shared" si="16"/>
        <v>63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>
      <c r="A78" s="25"/>
      <c r="B78" s="10"/>
      <c r="C78" s="8"/>
      <c r="D78" s="22"/>
      <c r="E78" s="9"/>
      <c r="F78" s="7"/>
      <c r="G78" s="10">
        <f t="shared" si="16"/>
        <v>63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>
      <c r="A79" s="25"/>
      <c r="B79" s="10"/>
      <c r="C79" s="8"/>
      <c r="D79" s="22"/>
      <c r="E79" s="9"/>
      <c r="F79" s="7"/>
      <c r="G79" s="10">
        <f t="shared" si="16"/>
        <v>63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>
      <c r="A80" s="25"/>
      <c r="B80" s="10"/>
      <c r="C80" s="8"/>
      <c r="D80" s="22"/>
      <c r="E80" s="9"/>
      <c r="F80" s="7"/>
      <c r="G80" s="10">
        <f t="shared" si="16"/>
        <v>63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>
      <c r="A81" s="25"/>
      <c r="B81" s="10"/>
      <c r="C81" s="8"/>
      <c r="D81" s="22"/>
      <c r="E81" s="9"/>
      <c r="F81" s="7"/>
      <c r="G81" s="10">
        <f t="shared" si="16"/>
        <v>63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>
      <c r="A82" s="25"/>
      <c r="B82" s="10"/>
      <c r="C82" s="8"/>
      <c r="D82" s="22"/>
      <c r="E82" s="9"/>
      <c r="F82" s="7"/>
      <c r="G82" s="10">
        <f t="shared" si="16"/>
        <v>63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>
      <c r="A83" s="25"/>
      <c r="B83" s="10"/>
      <c r="C83" s="8"/>
      <c r="D83" s="22"/>
      <c r="E83" s="9"/>
      <c r="F83" s="7"/>
      <c r="G83" s="10">
        <f t="shared" si="16"/>
        <v>63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>
      <c r="A84" s="25"/>
      <c r="B84" s="10"/>
      <c r="C84" s="8"/>
      <c r="D84" s="22"/>
      <c r="E84" s="9"/>
      <c r="F84" s="7"/>
      <c r="G84" s="10">
        <f t="shared" si="16"/>
        <v>63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>
      <c r="A85" s="25"/>
      <c r="B85" s="10"/>
      <c r="C85" s="8"/>
      <c r="D85" s="22"/>
      <c r="E85" s="9"/>
      <c r="F85" s="7"/>
      <c r="G85" s="10">
        <f t="shared" si="16"/>
        <v>63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>
      <c r="A86" s="25"/>
      <c r="B86" s="10"/>
      <c r="C86" s="8"/>
      <c r="D86" s="22"/>
      <c r="E86" s="9"/>
      <c r="F86" s="7"/>
      <c r="G86" s="10">
        <f t="shared" si="16"/>
        <v>63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>
      <c r="A87" s="25"/>
      <c r="B87" s="10"/>
      <c r="C87" s="8"/>
      <c r="D87" s="22"/>
      <c r="E87" s="9"/>
      <c r="F87" s="7"/>
      <c r="G87" s="10">
        <f t="shared" si="16"/>
        <v>63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>
      <c r="A88" s="25"/>
      <c r="B88" s="10"/>
      <c r="C88" s="8"/>
      <c r="D88" s="22"/>
      <c r="E88" s="9"/>
      <c r="F88" s="7"/>
      <c r="G88" s="10">
        <f t="shared" si="16"/>
        <v>63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>
      <c r="A89" s="25"/>
      <c r="B89" s="10"/>
      <c r="C89" s="8"/>
      <c r="D89" s="22"/>
      <c r="E89" s="9"/>
      <c r="F89" s="7"/>
      <c r="G89" s="10">
        <f t="shared" si="16"/>
        <v>63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>
      <c r="A90" s="25"/>
      <c r="B90" s="10"/>
      <c r="C90" s="8"/>
      <c r="D90" s="22"/>
      <c r="E90" s="9"/>
      <c r="F90" s="7"/>
      <c r="G90" s="10">
        <f t="shared" si="16"/>
        <v>63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>
      <c r="A91" s="25"/>
      <c r="B91" s="10"/>
      <c r="C91" s="8"/>
      <c r="D91" s="22"/>
      <c r="E91" s="9"/>
      <c r="F91" s="7"/>
      <c r="G91" s="10">
        <f t="shared" si="16"/>
        <v>63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>
      <c r="A92" s="25"/>
      <c r="B92" s="10"/>
      <c r="C92" s="8"/>
      <c r="D92" s="22"/>
      <c r="E92" s="9"/>
      <c r="F92" s="7"/>
      <c r="G92" s="10">
        <f t="shared" si="16"/>
        <v>63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>
      <c r="A93" s="25"/>
      <c r="B93" s="10"/>
      <c r="C93" s="8"/>
      <c r="D93" s="22"/>
      <c r="E93" s="9"/>
      <c r="F93" s="7"/>
      <c r="G93" s="10">
        <f t="shared" si="16"/>
        <v>63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>
      <c r="A94" s="25"/>
      <c r="B94" s="10"/>
      <c r="C94" s="8"/>
      <c r="D94" s="22"/>
      <c r="E94" s="9"/>
      <c r="F94" s="7"/>
      <c r="G94" s="10">
        <f t="shared" si="16"/>
        <v>63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>
      <c r="A95" s="25"/>
      <c r="B95" s="10"/>
      <c r="C95" s="8"/>
      <c r="D95" s="22"/>
      <c r="E95" s="9"/>
      <c r="F95" s="7"/>
      <c r="G95" s="10">
        <f t="shared" si="16"/>
        <v>63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>
      <c r="A96" s="25"/>
      <c r="B96" s="10"/>
      <c r="C96" s="8"/>
      <c r="D96" s="22"/>
      <c r="E96" s="9"/>
      <c r="F96" s="7"/>
      <c r="G96" s="10">
        <f t="shared" si="16"/>
        <v>63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>
      <c r="A97" s="25"/>
      <c r="B97" s="10"/>
      <c r="C97" s="8"/>
      <c r="D97" s="22"/>
      <c r="E97" s="9"/>
      <c r="F97" s="7"/>
      <c r="G97" s="10">
        <f t="shared" si="16"/>
        <v>63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>
      <c r="A98" s="25"/>
      <c r="B98" s="10"/>
      <c r="C98" s="8"/>
      <c r="D98" s="22"/>
      <c r="E98" s="9"/>
      <c r="F98" s="7"/>
      <c r="G98" s="10">
        <f t="shared" si="16"/>
        <v>63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>
      <c r="A99" s="25"/>
      <c r="B99" s="10"/>
      <c r="C99" s="8"/>
      <c r="D99" s="22"/>
      <c r="E99" s="9"/>
      <c r="F99" s="7"/>
      <c r="G99" s="10">
        <f t="shared" si="16"/>
        <v>63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>
      <c r="A100" s="25"/>
      <c r="B100" s="10"/>
      <c r="C100" s="8"/>
      <c r="D100" s="22"/>
      <c r="E100" s="9"/>
      <c r="F100" s="7"/>
      <c r="G100" s="10">
        <f t="shared" si="16"/>
        <v>63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>
      <c r="A101" s="25"/>
      <c r="B101" s="10"/>
      <c r="C101" s="8"/>
      <c r="D101" s="22"/>
      <c r="E101" s="9"/>
      <c r="F101" s="7"/>
      <c r="G101" s="10">
        <f t="shared" si="16"/>
        <v>63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>
      <c r="A102" s="25"/>
      <c r="B102" s="10"/>
      <c r="C102" s="8"/>
      <c r="D102" s="22"/>
      <c r="E102" s="9"/>
      <c r="F102" s="7"/>
      <c r="G102" s="10">
        <f t="shared" si="16"/>
        <v>63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>
      <c r="A103" s="25"/>
      <c r="B103" s="10"/>
      <c r="C103" s="8"/>
      <c r="D103" s="22"/>
      <c r="E103" s="9"/>
      <c r="F103" s="7"/>
      <c r="G103" s="10">
        <f t="shared" si="16"/>
        <v>63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>
      <c r="A104" s="25"/>
      <c r="B104" s="10"/>
      <c r="C104" s="8"/>
      <c r="D104" s="22"/>
      <c r="E104" s="9"/>
      <c r="F104" s="7"/>
      <c r="G104" s="10">
        <f>RANK(H104,H$8:H$116)</f>
        <v>63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>
      <c r="A105" s="25"/>
      <c r="B105" s="10"/>
      <c r="C105" s="8"/>
      <c r="D105" s="22"/>
      <c r="E105" s="9"/>
      <c r="F105" s="7"/>
      <c r="G105" s="10">
        <f>RANK(H105,H$8:H$116)</f>
        <v>63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>
      <c r="A106" s="25"/>
      <c r="B106" s="10"/>
      <c r="C106" s="8"/>
      <c r="D106" s="22"/>
      <c r="E106" s="9"/>
      <c r="F106" s="7"/>
      <c r="G106" s="10">
        <f>RANK(H106,H$8:H$116)</f>
        <v>63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>
      <c r="A107" s="25"/>
      <c r="B107" s="10"/>
      <c r="C107" s="8"/>
      <c r="D107" s="22"/>
      <c r="E107" s="9"/>
      <c r="F107" s="7"/>
      <c r="G107" s="10">
        <f>RANK(H107,H$8:H$116)</f>
        <v>63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>
      <c r="A108" s="25"/>
      <c r="B108" s="10"/>
      <c r="C108" s="8"/>
      <c r="D108" s="22"/>
      <c r="E108" s="9"/>
      <c r="F108" s="7"/>
      <c r="G108" s="10">
        <f>RANK(H108,H$8:H$116)</f>
        <v>63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>
      <c r="A109" s="25"/>
      <c r="B109" s="10"/>
      <c r="C109" s="8"/>
      <c r="D109" s="22"/>
      <c r="E109" s="9"/>
      <c r="F109" s="7"/>
      <c r="G109" s="10">
        <f>RANK(H109,H$8:H$116)</f>
        <v>63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>
      <c r="A110" s="25"/>
      <c r="B110" s="10"/>
      <c r="C110" s="8"/>
      <c r="D110" s="22"/>
      <c r="E110" s="9"/>
      <c r="F110" s="7"/>
      <c r="G110" s="10">
        <f>RANK(H110,H$8:H$116)</f>
        <v>63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>
      <c r="A111" s="25"/>
      <c r="B111" s="10"/>
      <c r="C111" s="8"/>
      <c r="D111" s="22"/>
      <c r="E111" s="9"/>
      <c r="F111" s="7"/>
      <c r="G111" s="10">
        <f>RANK(H111,H$8:H$116)</f>
        <v>63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>
      <c r="A112" s="25"/>
      <c r="B112" s="10"/>
      <c r="C112" s="8"/>
      <c r="D112" s="22"/>
      <c r="E112" s="9"/>
      <c r="F112" s="7"/>
      <c r="G112" s="10">
        <f>RANK(H112,H$8:H$116)</f>
        <v>63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>
      <c r="A113" s="25"/>
      <c r="B113" s="10"/>
      <c r="C113" s="8"/>
      <c r="D113" s="22"/>
      <c r="E113" s="9"/>
      <c r="F113" s="7"/>
      <c r="G113" s="10">
        <f>RANK(H113,H$8:H$116)</f>
        <v>63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>
      <c r="A114" s="25"/>
      <c r="B114" s="10"/>
      <c r="C114" s="8"/>
      <c r="D114" s="22"/>
      <c r="E114" s="9"/>
      <c r="F114" s="7"/>
      <c r="G114" s="10">
        <f>RANK(H114,H$8:H$116)</f>
        <v>63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>
      <c r="A115" s="25"/>
      <c r="B115" s="10"/>
      <c r="C115" s="8"/>
      <c r="D115" s="22"/>
      <c r="E115" s="9"/>
      <c r="F115" s="7"/>
      <c r="G115" s="10">
        <f>RANK(H115,H$8:H$116)</f>
        <v>63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>
      <c r="A116" s="25"/>
      <c r="B116" s="10"/>
      <c r="C116" s="8"/>
      <c r="D116" s="22"/>
      <c r="E116" s="9"/>
      <c r="F116" s="7"/>
      <c r="G116" s="10">
        <f>RANK(H116,H$8:H$116)</f>
        <v>63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76</v>
      </c>
      <c r="E122" s="89">
        <f>SUM(E8:E116)</f>
        <v>6586.700000000003</v>
      </c>
      <c r="F122" s="89">
        <f>SUM(F8:F116)</f>
        <v>803</v>
      </c>
      <c r="G122" s="89"/>
      <c r="H122" s="89">
        <f>SUM(H8:H116)</f>
        <v>32131.599999999988</v>
      </c>
      <c r="I122" s="89">
        <f>SUM(I8:I116)</f>
        <v>3893</v>
      </c>
      <c r="J122" s="89">
        <f>SUM(J8:J116)</f>
        <v>84167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51</v>
      </c>
      <c r="E123" s="92">
        <f>AVERAGE(E8:E116)</f>
        <v>99.79848484848489</v>
      </c>
      <c r="F123" s="92">
        <f>AVERAGE(F8:F116)</f>
        <v>12.166666666666666</v>
      </c>
      <c r="G123" s="92"/>
      <c r="H123" s="92">
        <f>AVERAGE(H8:H116)</f>
        <v>486.84242424242404</v>
      </c>
      <c r="I123" s="92">
        <f>AVERAGE(I8:I116)</f>
        <v>58.984848484848484</v>
      </c>
      <c r="J123" s="92">
        <f>AVERAGE(J8:J116)</f>
        <v>1275.2575757575758</v>
      </c>
      <c r="K123" s="93">
        <f>H122/J122</f>
        <v>0.38176007223733754</v>
      </c>
      <c r="Q123" s="40"/>
      <c r="R123" s="94"/>
      <c r="S123" s="94"/>
      <c r="T123" s="94"/>
      <c r="V123" s="55"/>
    </row>
    <row r="124" spans="3:20" ht="13.5">
      <c r="C124" s="26" t="s">
        <v>77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8:O40 N42:O71 N78:O107 N74:O76">
    <cfRule type="cellIs" priority="11" dxfId="12" operator="lessThanOrEqual" stopIfTrue="1">
      <formula>0</formula>
    </cfRule>
  </conditionalFormatting>
  <conditionalFormatting sqref="Q112:Q158 Q8:Q40 Q42:Q71 Q78:Q107 Q74:Q76">
    <cfRule type="cellIs" priority="12" dxfId="12" operator="lessThan" stopIfTrue="1">
      <formula>1</formula>
    </cfRule>
  </conditionalFormatting>
  <conditionalFormatting sqref="K112:K146 K8:K71 K78:K107 K74:K76">
    <cfRule type="cellIs" priority="13" dxfId="12" operator="lessThanOrEqual" stopIfTrue="1">
      <formula>$D$4</formula>
    </cfRule>
  </conditionalFormatting>
  <conditionalFormatting sqref="N72:O73 N77:O77">
    <cfRule type="cellIs" priority="1" dxfId="12" operator="lessThanOrEqual" stopIfTrue="1">
      <formula>0</formula>
    </cfRule>
  </conditionalFormatting>
  <conditionalFormatting sqref="Q72:Q73 Q77">
    <cfRule type="cellIs" priority="2" dxfId="12" operator="lessThan" stopIfTrue="1">
      <formula>1</formula>
    </cfRule>
  </conditionalFormatting>
  <conditionalFormatting sqref="K72:K73 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67</v>
      </c>
    </row>
    <row r="2" spans="2:11" ht="11.25">
      <c r="B2" s="30" t="s">
        <v>66</v>
      </c>
      <c r="I2" s="41" t="s">
        <v>73</v>
      </c>
      <c r="J2" s="44"/>
      <c r="K2" s="30" t="s">
        <v>71</v>
      </c>
    </row>
    <row r="4" spans="2:13" ht="11.25">
      <c r="B4" s="30" t="s">
        <v>72</v>
      </c>
      <c r="K4" s="52">
        <f>DATA!A4</f>
        <v>153</v>
      </c>
      <c r="L4" s="53" t="s">
        <v>144</v>
      </c>
      <c r="M4" s="54">
        <f>DATA!D4</f>
        <v>0.4191780821917808</v>
      </c>
    </row>
    <row r="6" spans="2:15" s="41" customFormat="1" ht="11.25">
      <c r="B6" s="42" t="s">
        <v>59</v>
      </c>
      <c r="C6" s="42" t="s">
        <v>64</v>
      </c>
      <c r="D6" s="42" t="s">
        <v>60</v>
      </c>
      <c r="E6" s="42" t="s">
        <v>50</v>
      </c>
      <c r="F6" s="42" t="s">
        <v>61</v>
      </c>
      <c r="G6" s="42" t="s">
        <v>64</v>
      </c>
      <c r="H6" s="42" t="s">
        <v>62</v>
      </c>
      <c r="I6" s="42" t="s">
        <v>65</v>
      </c>
      <c r="J6" s="42" t="s">
        <v>80</v>
      </c>
      <c r="K6" s="42" t="s">
        <v>64</v>
      </c>
      <c r="L6" s="42" t="s">
        <v>81</v>
      </c>
      <c r="M6" s="42" t="s">
        <v>64</v>
      </c>
      <c r="N6" s="42" t="s">
        <v>63</v>
      </c>
      <c r="O6" s="42" t="s">
        <v>64</v>
      </c>
    </row>
    <row r="7" spans="1:15" s="48" customFormat="1" ht="11.25">
      <c r="A7" s="43">
        <v>1</v>
      </c>
      <c r="B7" s="44" t="s">
        <v>131</v>
      </c>
      <c r="C7" s="45">
        <v>1912</v>
      </c>
      <c r="D7" s="44" t="s">
        <v>132</v>
      </c>
      <c r="E7" s="46">
        <v>153</v>
      </c>
      <c r="F7" s="44" t="s">
        <v>131</v>
      </c>
      <c r="G7" s="46">
        <v>4200</v>
      </c>
      <c r="H7" s="77" t="s">
        <v>8</v>
      </c>
      <c r="I7" s="100">
        <v>0.7073333333333334</v>
      </c>
      <c r="J7" s="44" t="s">
        <v>135</v>
      </c>
      <c r="K7" s="47">
        <v>23.583333333333332</v>
      </c>
      <c r="L7" s="44" t="s">
        <v>135</v>
      </c>
      <c r="M7" s="47">
        <v>15.404761904761905</v>
      </c>
      <c r="N7" s="44" t="s">
        <v>8</v>
      </c>
      <c r="O7" s="47">
        <v>432.2328767123288</v>
      </c>
    </row>
    <row r="8" spans="1:15" s="48" customFormat="1" ht="11.25">
      <c r="A8" s="43">
        <v>2</v>
      </c>
      <c r="B8" s="44" t="s">
        <v>97</v>
      </c>
      <c r="C8" s="45">
        <v>1685.5</v>
      </c>
      <c r="D8" s="44" t="s">
        <v>17</v>
      </c>
      <c r="E8" s="46">
        <v>153</v>
      </c>
      <c r="F8" s="44" t="s">
        <v>97</v>
      </c>
      <c r="G8" s="46">
        <v>3730</v>
      </c>
      <c r="H8" s="77" t="s">
        <v>211</v>
      </c>
      <c r="I8" s="100">
        <v>0.5866666666666667</v>
      </c>
      <c r="J8" s="44" t="s">
        <v>131</v>
      </c>
      <c r="K8" s="47">
        <v>15.433333333333334</v>
      </c>
      <c r="L8" s="44" t="s">
        <v>94</v>
      </c>
      <c r="M8" s="47">
        <v>15.182926829268293</v>
      </c>
      <c r="N8" s="44" t="s">
        <v>75</v>
      </c>
      <c r="O8" s="47">
        <v>268.4657534246576</v>
      </c>
    </row>
    <row r="9" spans="1:15" s="48" customFormat="1" ht="11.25">
      <c r="A9" s="43">
        <v>3</v>
      </c>
      <c r="B9" s="44" t="s">
        <v>115</v>
      </c>
      <c r="C9" s="45">
        <v>1654.9</v>
      </c>
      <c r="D9" s="44" t="s">
        <v>97</v>
      </c>
      <c r="E9" s="46">
        <v>152</v>
      </c>
      <c r="F9" s="44" t="s">
        <v>19</v>
      </c>
      <c r="G9" s="46">
        <v>3600</v>
      </c>
      <c r="H9" s="77" t="s">
        <v>145</v>
      </c>
      <c r="I9" s="100">
        <v>0.5191666666666667</v>
      </c>
      <c r="J9" s="44" t="s">
        <v>115</v>
      </c>
      <c r="K9" s="47">
        <v>14.644444444444444</v>
      </c>
      <c r="L9" s="44" t="s">
        <v>136</v>
      </c>
      <c r="M9" s="47">
        <v>13.404255319148936</v>
      </c>
      <c r="N9" s="44" t="s">
        <v>145</v>
      </c>
      <c r="O9" s="47">
        <v>239.97260273972609</v>
      </c>
    </row>
    <row r="10" spans="1:15" s="48" customFormat="1" ht="11.25">
      <c r="A10" s="43">
        <v>4</v>
      </c>
      <c r="B10" s="44" t="s">
        <v>75</v>
      </c>
      <c r="C10" s="45">
        <v>1526</v>
      </c>
      <c r="D10" s="44" t="s">
        <v>131</v>
      </c>
      <c r="E10" s="46">
        <v>151</v>
      </c>
      <c r="F10" s="44" t="s">
        <v>115</v>
      </c>
      <c r="G10" s="46">
        <v>3500</v>
      </c>
      <c r="H10" s="77" t="s">
        <v>23</v>
      </c>
      <c r="I10" s="100">
        <v>0.5175</v>
      </c>
      <c r="J10" s="44" t="s">
        <v>136</v>
      </c>
      <c r="K10" s="47">
        <v>13.333333333333334</v>
      </c>
      <c r="L10" s="44" t="s">
        <v>115</v>
      </c>
      <c r="M10" s="47">
        <v>12.828682170542637</v>
      </c>
      <c r="N10" s="44" t="s">
        <v>115</v>
      </c>
      <c r="O10" s="47">
        <v>187.7767123287672</v>
      </c>
    </row>
    <row r="11" spans="1:15" s="48" customFormat="1" ht="11.25">
      <c r="A11" s="43">
        <v>5</v>
      </c>
      <c r="B11" s="44" t="s">
        <v>19</v>
      </c>
      <c r="C11" s="45">
        <v>1380</v>
      </c>
      <c r="D11" s="44" t="s">
        <v>98</v>
      </c>
      <c r="E11" s="46">
        <v>137</v>
      </c>
      <c r="F11" s="44" t="s">
        <v>94</v>
      </c>
      <c r="G11" s="46">
        <v>3200</v>
      </c>
      <c r="H11" s="77" t="s">
        <v>128</v>
      </c>
      <c r="I11" s="100">
        <v>0.5165000000000001</v>
      </c>
      <c r="J11" s="44" t="s">
        <v>137</v>
      </c>
      <c r="K11" s="47">
        <v>12.833333333333334</v>
      </c>
      <c r="L11" s="44" t="s">
        <v>21</v>
      </c>
      <c r="M11" s="47">
        <v>12.750000000000002</v>
      </c>
      <c r="N11" s="44" t="s">
        <v>131</v>
      </c>
      <c r="O11" s="47">
        <v>151.45205479452056</v>
      </c>
    </row>
    <row r="12" spans="1:15" s="48" customFormat="1" ht="11.25">
      <c r="A12" s="43">
        <v>6</v>
      </c>
      <c r="B12" s="44" t="s">
        <v>145</v>
      </c>
      <c r="C12" s="45">
        <v>1246</v>
      </c>
      <c r="D12" s="44" t="s">
        <v>88</v>
      </c>
      <c r="E12" s="46">
        <v>134</v>
      </c>
      <c r="F12" s="44" t="s">
        <v>75</v>
      </c>
      <c r="G12" s="46">
        <v>3000</v>
      </c>
      <c r="H12" s="77" t="s">
        <v>124</v>
      </c>
      <c r="I12" s="100">
        <v>0.5121333333333333</v>
      </c>
      <c r="J12" s="44" t="s">
        <v>75</v>
      </c>
      <c r="K12" s="47">
        <v>12.555555555555555</v>
      </c>
      <c r="L12" s="44" t="s">
        <v>131</v>
      </c>
      <c r="M12" s="47">
        <v>12.66225165562914</v>
      </c>
      <c r="N12" s="44" t="s">
        <v>98</v>
      </c>
      <c r="O12" s="47">
        <v>145.37534246575342</v>
      </c>
    </row>
    <row r="13" spans="1:15" s="48" customFormat="1" ht="11.25">
      <c r="A13" s="43">
        <v>7</v>
      </c>
      <c r="B13" s="44" t="s">
        <v>94</v>
      </c>
      <c r="C13" s="45">
        <v>1245</v>
      </c>
      <c r="D13" s="44" t="s">
        <v>8</v>
      </c>
      <c r="E13" s="46">
        <v>134</v>
      </c>
      <c r="F13" s="44" t="s">
        <v>88</v>
      </c>
      <c r="G13" s="46">
        <v>3000</v>
      </c>
      <c r="H13" s="77" t="s">
        <v>75</v>
      </c>
      <c r="I13" s="100">
        <v>0.5086666666666667</v>
      </c>
      <c r="J13" s="44" t="s">
        <v>82</v>
      </c>
      <c r="K13" s="47">
        <v>12</v>
      </c>
      <c r="L13" s="44" t="s">
        <v>208</v>
      </c>
      <c r="M13" s="47">
        <v>12.44</v>
      </c>
      <c r="N13" s="44" t="s">
        <v>124</v>
      </c>
      <c r="O13" s="47">
        <v>139.43287671232883</v>
      </c>
    </row>
    <row r="14" spans="1:15" s="48" customFormat="1" ht="11.25">
      <c r="A14" s="43">
        <v>8</v>
      </c>
      <c r="B14" s="44" t="s">
        <v>88</v>
      </c>
      <c r="C14" s="45">
        <v>1062</v>
      </c>
      <c r="D14" s="44" t="s">
        <v>115</v>
      </c>
      <c r="E14" s="46">
        <v>129</v>
      </c>
      <c r="F14" s="44" t="s">
        <v>132</v>
      </c>
      <c r="G14" s="46">
        <v>3000</v>
      </c>
      <c r="H14" s="77" t="s">
        <v>98</v>
      </c>
      <c r="I14" s="100">
        <v>0.48648148148148146</v>
      </c>
      <c r="J14" s="44" t="s">
        <v>94</v>
      </c>
      <c r="K14" s="47">
        <v>11.764705882352942</v>
      </c>
      <c r="L14" s="44" t="s">
        <v>133</v>
      </c>
      <c r="M14" s="47">
        <v>12.428846153846155</v>
      </c>
      <c r="N14" s="44" t="s">
        <v>97</v>
      </c>
      <c r="O14" s="47">
        <v>121.96575342465758</v>
      </c>
    </row>
    <row r="15" spans="1:15" s="48" customFormat="1" ht="11.25">
      <c r="A15" s="43">
        <v>9</v>
      </c>
      <c r="B15" s="44" t="s">
        <v>8</v>
      </c>
      <c r="C15" s="45">
        <v>1061</v>
      </c>
      <c r="D15" s="44" t="s">
        <v>75</v>
      </c>
      <c r="E15" s="46">
        <v>128</v>
      </c>
      <c r="F15" s="44" t="s">
        <v>145</v>
      </c>
      <c r="G15" s="46">
        <v>2400</v>
      </c>
      <c r="H15" s="77" t="s">
        <v>28</v>
      </c>
      <c r="I15" s="100">
        <v>0.47333333333333333</v>
      </c>
      <c r="J15" s="44" t="s">
        <v>21</v>
      </c>
      <c r="K15" s="47">
        <v>11.620000000000001</v>
      </c>
      <c r="L15" s="44" t="s">
        <v>145</v>
      </c>
      <c r="M15" s="47">
        <v>12.336633663366337</v>
      </c>
      <c r="N15" s="44" t="s">
        <v>23</v>
      </c>
      <c r="O15" s="47">
        <v>98.32191780821915</v>
      </c>
    </row>
    <row r="16" spans="1:15" s="48" customFormat="1" ht="11.25">
      <c r="A16" s="43">
        <v>10</v>
      </c>
      <c r="B16" s="44" t="s">
        <v>98</v>
      </c>
      <c r="C16" s="45">
        <v>1050.8</v>
      </c>
      <c r="D16" s="44" t="s">
        <v>19</v>
      </c>
      <c r="E16" s="46">
        <v>123</v>
      </c>
      <c r="F16" s="44" t="s">
        <v>206</v>
      </c>
      <c r="G16" s="46">
        <v>2400</v>
      </c>
      <c r="H16" s="77" t="s">
        <v>115</v>
      </c>
      <c r="I16" s="100">
        <v>0.47282857142857143</v>
      </c>
      <c r="J16" s="44" t="s">
        <v>124</v>
      </c>
      <c r="K16" s="47">
        <v>11.45</v>
      </c>
      <c r="L16" s="44" t="s">
        <v>23</v>
      </c>
      <c r="M16" s="47">
        <v>12.321428571428571</v>
      </c>
      <c r="N16" s="44" t="s">
        <v>128</v>
      </c>
      <c r="O16" s="47">
        <v>58.393150684931555</v>
      </c>
    </row>
    <row r="17" spans="1:15" s="48" customFormat="1" ht="11.25">
      <c r="A17" s="43">
        <v>11</v>
      </c>
      <c r="B17" s="44" t="s">
        <v>206</v>
      </c>
      <c r="C17" s="45">
        <v>985.5</v>
      </c>
      <c r="D17" s="44" t="s">
        <v>206</v>
      </c>
      <c r="E17" s="46">
        <v>115</v>
      </c>
      <c r="F17" s="44" t="s">
        <v>136</v>
      </c>
      <c r="G17" s="46">
        <v>2400</v>
      </c>
      <c r="H17" s="77" t="s">
        <v>83</v>
      </c>
      <c r="I17" s="100">
        <v>0.472</v>
      </c>
      <c r="J17" s="44" t="s">
        <v>19</v>
      </c>
      <c r="K17" s="47">
        <v>10.717391304347826</v>
      </c>
      <c r="L17" s="44" t="s">
        <v>75</v>
      </c>
      <c r="M17" s="47">
        <v>11.921875</v>
      </c>
      <c r="N17" s="44" t="s">
        <v>83</v>
      </c>
      <c r="O17" s="47">
        <v>52.821917808219155</v>
      </c>
    </row>
    <row r="18" spans="1:15" s="48" customFormat="1" ht="11.25">
      <c r="A18" s="43">
        <v>12</v>
      </c>
      <c r="B18" s="44" t="s">
        <v>132</v>
      </c>
      <c r="C18" s="45">
        <v>964</v>
      </c>
      <c r="D18" s="44" t="s">
        <v>123</v>
      </c>
      <c r="E18" s="46">
        <v>107</v>
      </c>
      <c r="F18" s="44" t="s">
        <v>29</v>
      </c>
      <c r="G18" s="46">
        <v>2400</v>
      </c>
      <c r="H18" s="77" t="s">
        <v>96</v>
      </c>
      <c r="I18" s="100">
        <v>0.47</v>
      </c>
      <c r="J18" s="44" t="s">
        <v>97</v>
      </c>
      <c r="K18" s="47">
        <v>10.670967741935485</v>
      </c>
      <c r="L18" s="44" t="s">
        <v>82</v>
      </c>
      <c r="M18" s="47">
        <v>11.622222222222222</v>
      </c>
      <c r="N18" s="44" t="s">
        <v>96</v>
      </c>
      <c r="O18" s="47">
        <v>45.73972602739724</v>
      </c>
    </row>
    <row r="19" spans="1:15" s="48" customFormat="1" ht="11.25">
      <c r="A19" s="43">
        <v>13</v>
      </c>
      <c r="B19" s="44" t="s">
        <v>124</v>
      </c>
      <c r="C19" s="45">
        <v>768.2</v>
      </c>
      <c r="D19" s="44" t="s">
        <v>32</v>
      </c>
      <c r="E19" s="46">
        <v>106</v>
      </c>
      <c r="F19" s="44" t="s">
        <v>98</v>
      </c>
      <c r="G19" s="46">
        <v>2160</v>
      </c>
      <c r="H19" s="77" t="s">
        <v>131</v>
      </c>
      <c r="I19" s="100">
        <v>0.4552380952380952</v>
      </c>
      <c r="J19" s="44" t="s">
        <v>23</v>
      </c>
      <c r="K19" s="47">
        <v>10.666666666666666</v>
      </c>
      <c r="L19" s="44" t="s">
        <v>142</v>
      </c>
      <c r="M19" s="47">
        <v>11.469565217391304</v>
      </c>
      <c r="N19" s="44" t="s">
        <v>33</v>
      </c>
      <c r="O19" s="47">
        <v>28.22191780821919</v>
      </c>
    </row>
    <row r="20" spans="1:15" s="48" customFormat="1" ht="11.25">
      <c r="A20" s="43">
        <v>14</v>
      </c>
      <c r="B20" s="44" t="s">
        <v>114</v>
      </c>
      <c r="C20" s="45">
        <v>662.1999999999999</v>
      </c>
      <c r="D20" s="44" t="s">
        <v>145</v>
      </c>
      <c r="E20" s="46">
        <v>101</v>
      </c>
      <c r="F20" s="44" t="s">
        <v>112</v>
      </c>
      <c r="G20" s="46">
        <v>2000</v>
      </c>
      <c r="H20" s="77" t="s">
        <v>97</v>
      </c>
      <c r="I20" s="100">
        <v>0.45187667560321715</v>
      </c>
      <c r="J20" s="44" t="s">
        <v>10</v>
      </c>
      <c r="K20" s="47">
        <v>10.65</v>
      </c>
      <c r="L20" s="44" t="s">
        <v>96</v>
      </c>
      <c r="M20" s="47">
        <v>11.432432432432432</v>
      </c>
      <c r="N20" s="44" t="s">
        <v>82</v>
      </c>
      <c r="O20" s="47">
        <v>19.986301369863043</v>
      </c>
    </row>
    <row r="21" spans="1:15" s="48" customFormat="1" ht="11.25">
      <c r="A21" s="43">
        <v>15</v>
      </c>
      <c r="B21" s="44" t="s">
        <v>135</v>
      </c>
      <c r="C21" s="45">
        <v>647</v>
      </c>
      <c r="D21" s="44" t="s">
        <v>114</v>
      </c>
      <c r="E21" s="46">
        <v>98</v>
      </c>
      <c r="F21" s="44" t="s">
        <v>114</v>
      </c>
      <c r="G21" s="46">
        <v>1800</v>
      </c>
      <c r="H21" s="77" t="s">
        <v>33</v>
      </c>
      <c r="I21" s="100">
        <v>0.4474</v>
      </c>
      <c r="J21" s="44" t="s">
        <v>96</v>
      </c>
      <c r="K21" s="47">
        <v>10.625</v>
      </c>
      <c r="L21" s="44" t="s">
        <v>95</v>
      </c>
      <c r="M21" s="47">
        <v>11.242424242424242</v>
      </c>
      <c r="N21" s="44" t="s">
        <v>135</v>
      </c>
      <c r="O21" s="47">
        <v>18.23287671232879</v>
      </c>
    </row>
    <row r="22" spans="1:15" s="48" customFormat="1" ht="11.25">
      <c r="A22" s="43">
        <v>16</v>
      </c>
      <c r="B22" s="44" t="s">
        <v>133</v>
      </c>
      <c r="C22" s="45">
        <v>646.3000000000001</v>
      </c>
      <c r="D22" s="44" t="s">
        <v>103</v>
      </c>
      <c r="E22" s="46">
        <v>96</v>
      </c>
      <c r="F22" s="44" t="s">
        <v>133</v>
      </c>
      <c r="G22" s="46">
        <v>1800</v>
      </c>
      <c r="H22" s="77" t="s">
        <v>26</v>
      </c>
      <c r="I22" s="100">
        <v>0.442</v>
      </c>
      <c r="J22" s="44" t="s">
        <v>142</v>
      </c>
      <c r="K22" s="47">
        <v>10.485714285714286</v>
      </c>
      <c r="L22" s="44" t="s">
        <v>19</v>
      </c>
      <c r="M22" s="47">
        <v>11.21951219512195</v>
      </c>
      <c r="N22" s="44" t="s">
        <v>118</v>
      </c>
      <c r="O22" s="47">
        <v>17.82191780821921</v>
      </c>
    </row>
    <row r="23" spans="1:15" s="48" customFormat="1" ht="11.25">
      <c r="A23" s="43">
        <v>17</v>
      </c>
      <c r="B23" s="44" t="s">
        <v>136</v>
      </c>
      <c r="C23" s="45">
        <v>630</v>
      </c>
      <c r="D23" s="44" t="s">
        <v>118</v>
      </c>
      <c r="E23" s="46">
        <v>90</v>
      </c>
      <c r="F23" s="44" t="s">
        <v>142</v>
      </c>
      <c r="G23" s="46">
        <v>1800</v>
      </c>
      <c r="H23" s="77" t="s">
        <v>118</v>
      </c>
      <c r="I23" s="100">
        <v>0.43700000000000006</v>
      </c>
      <c r="J23" s="44" t="s">
        <v>120</v>
      </c>
      <c r="K23" s="47">
        <v>10.26</v>
      </c>
      <c r="L23" s="44" t="s">
        <v>116</v>
      </c>
      <c r="M23" s="47">
        <v>11.139999999999999</v>
      </c>
      <c r="N23" s="44" t="s">
        <v>120</v>
      </c>
      <c r="O23" s="47">
        <v>14.786301369862997</v>
      </c>
    </row>
    <row r="24" spans="1:15" s="48" customFormat="1" ht="11.25">
      <c r="A24" s="43">
        <v>18</v>
      </c>
      <c r="B24" s="44" t="s">
        <v>15</v>
      </c>
      <c r="C24" s="45">
        <v>620.5999999999999</v>
      </c>
      <c r="D24" s="44" t="s">
        <v>15</v>
      </c>
      <c r="E24" s="46">
        <v>88</v>
      </c>
      <c r="F24" s="44" t="s">
        <v>8</v>
      </c>
      <c r="G24" s="46">
        <v>1500</v>
      </c>
      <c r="H24" s="77" t="s">
        <v>82</v>
      </c>
      <c r="I24" s="100">
        <v>0.43583333333333335</v>
      </c>
      <c r="J24" s="44" t="s">
        <v>18</v>
      </c>
      <c r="K24" s="47">
        <v>10</v>
      </c>
      <c r="L24" s="44" t="s">
        <v>97</v>
      </c>
      <c r="M24" s="47">
        <v>11.088815789473685</v>
      </c>
      <c r="N24" s="44" t="s">
        <v>26</v>
      </c>
      <c r="O24" s="47">
        <v>11.410958904109577</v>
      </c>
    </row>
    <row r="25" spans="1:15" s="48" customFormat="1" ht="11.25">
      <c r="A25" s="43">
        <v>19</v>
      </c>
      <c r="B25" s="44" t="s">
        <v>112</v>
      </c>
      <c r="C25" s="45">
        <v>611.8</v>
      </c>
      <c r="D25" s="44" t="s">
        <v>94</v>
      </c>
      <c r="E25" s="46">
        <v>82</v>
      </c>
      <c r="F25" s="44" t="s">
        <v>124</v>
      </c>
      <c r="G25" s="46">
        <v>1500</v>
      </c>
      <c r="H25" s="77" t="s">
        <v>120</v>
      </c>
      <c r="I25" s="100">
        <v>0.43149999999999994</v>
      </c>
      <c r="J25" s="44" t="s">
        <v>145</v>
      </c>
      <c r="K25" s="47">
        <v>9.904761904761905</v>
      </c>
      <c r="L25" s="44" t="s">
        <v>120</v>
      </c>
      <c r="M25" s="47">
        <v>10.56734693877551</v>
      </c>
      <c r="N25" s="44" t="s">
        <v>28</v>
      </c>
      <c r="O25" s="47">
        <v>8.12328767123288</v>
      </c>
    </row>
    <row r="26" spans="1:15" s="48" customFormat="1" ht="11.25">
      <c r="A26" s="43">
        <v>20</v>
      </c>
      <c r="B26" s="44" t="s">
        <v>32</v>
      </c>
      <c r="C26" s="45">
        <v>533.3</v>
      </c>
      <c r="D26" s="44" t="s">
        <v>124</v>
      </c>
      <c r="E26" s="46">
        <v>74</v>
      </c>
      <c r="F26" s="44" t="s">
        <v>135</v>
      </c>
      <c r="G26" s="46">
        <v>1500</v>
      </c>
      <c r="H26" s="77" t="s">
        <v>135</v>
      </c>
      <c r="I26" s="100">
        <v>0.43133333333333335</v>
      </c>
      <c r="J26" s="44" t="s">
        <v>112</v>
      </c>
      <c r="K26" s="47">
        <v>9.691666666666666</v>
      </c>
      <c r="L26" s="44" t="s">
        <v>124</v>
      </c>
      <c r="M26" s="47">
        <v>10.381081081081081</v>
      </c>
      <c r="N26" s="44" t="s">
        <v>211</v>
      </c>
      <c r="O26" s="47">
        <v>5.024657534246577</v>
      </c>
    </row>
    <row r="27" spans="1:15" s="48" customFormat="1" ht="11.25">
      <c r="A27" s="43">
        <v>21</v>
      </c>
      <c r="B27" s="44" t="s">
        <v>142</v>
      </c>
      <c r="C27" s="45">
        <v>527.6</v>
      </c>
      <c r="D27" s="44" t="s">
        <v>125</v>
      </c>
      <c r="E27" s="46">
        <v>69</v>
      </c>
      <c r="F27" s="44" t="s">
        <v>15</v>
      </c>
      <c r="G27" s="46">
        <v>1500</v>
      </c>
      <c r="H27" s="77" t="s">
        <v>15</v>
      </c>
      <c r="I27" s="100">
        <v>0.4137333333333333</v>
      </c>
      <c r="J27" s="44" t="s">
        <v>33</v>
      </c>
      <c r="K27" s="47">
        <v>9.553333333333335</v>
      </c>
      <c r="L27" s="44" t="s">
        <v>112</v>
      </c>
      <c r="M27" s="47">
        <v>10.369491525423728</v>
      </c>
      <c r="N27" s="44" t="s">
        <v>103</v>
      </c>
      <c r="O27" s="47">
        <v>-4.006849315068479</v>
      </c>
    </row>
    <row r="28" spans="1:15" s="48" customFormat="1" ht="11.25">
      <c r="A28" s="43">
        <v>22</v>
      </c>
      <c r="B28" s="44" t="s">
        <v>10</v>
      </c>
      <c r="C28" s="45">
        <v>527.0999999999999</v>
      </c>
      <c r="D28" s="44" t="s">
        <v>83</v>
      </c>
      <c r="E28" s="46">
        <v>65</v>
      </c>
      <c r="F28" s="44" t="s">
        <v>32</v>
      </c>
      <c r="G28" s="46">
        <v>1500</v>
      </c>
      <c r="H28" s="77" t="s">
        <v>103</v>
      </c>
      <c r="I28" s="100">
        <v>0.4125</v>
      </c>
      <c r="J28" s="44" t="s">
        <v>79</v>
      </c>
      <c r="K28" s="47">
        <v>9.5</v>
      </c>
      <c r="L28" s="44" t="s">
        <v>10</v>
      </c>
      <c r="M28" s="47">
        <v>10.335294117647058</v>
      </c>
      <c r="N28" s="44" t="s">
        <v>129</v>
      </c>
      <c r="O28" s="47">
        <v>-5.03013698630137</v>
      </c>
    </row>
    <row r="29" spans="1:15" s="48" customFormat="1" ht="11.25">
      <c r="A29" s="43">
        <v>23</v>
      </c>
      <c r="B29" s="44" t="s">
        <v>82</v>
      </c>
      <c r="C29" s="45">
        <v>523</v>
      </c>
      <c r="D29" s="44" t="s">
        <v>29</v>
      </c>
      <c r="E29" s="46">
        <v>64</v>
      </c>
      <c r="F29" s="44" t="s">
        <v>10</v>
      </c>
      <c r="G29" s="46">
        <v>1440</v>
      </c>
      <c r="H29" s="77" t="s">
        <v>206</v>
      </c>
      <c r="I29" s="100">
        <v>0.410625</v>
      </c>
      <c r="J29" s="44" t="s">
        <v>25</v>
      </c>
      <c r="K29" s="47">
        <v>9.222222222222221</v>
      </c>
      <c r="L29" s="44" t="s">
        <v>18</v>
      </c>
      <c r="M29" s="47">
        <v>10.144117647058822</v>
      </c>
      <c r="N29" s="44" t="s">
        <v>15</v>
      </c>
      <c r="O29" s="47">
        <v>-8.167123287671302</v>
      </c>
    </row>
    <row r="30" spans="1:15" s="48" customFormat="1" ht="11.25">
      <c r="A30" s="43">
        <v>24</v>
      </c>
      <c r="B30" s="44" t="s">
        <v>120</v>
      </c>
      <c r="C30" s="45">
        <v>517.8</v>
      </c>
      <c r="D30" s="44" t="s">
        <v>128</v>
      </c>
      <c r="E30" s="46">
        <v>63</v>
      </c>
      <c r="F30" s="44" t="s">
        <v>208</v>
      </c>
      <c r="G30" s="46">
        <v>1440</v>
      </c>
      <c r="H30" s="77" t="s">
        <v>123</v>
      </c>
      <c r="I30" s="100">
        <v>0.4025</v>
      </c>
      <c r="J30" s="44" t="s">
        <v>133</v>
      </c>
      <c r="K30" s="47">
        <v>8.7</v>
      </c>
      <c r="L30" s="44" t="s">
        <v>137</v>
      </c>
      <c r="M30" s="47">
        <v>9.871428571428572</v>
      </c>
      <c r="N30" s="44" t="s">
        <v>125</v>
      </c>
      <c r="O30" s="47">
        <v>-11.206849315068439</v>
      </c>
    </row>
    <row r="31" spans="1:15" s="48" customFormat="1" ht="11.25">
      <c r="A31" s="43">
        <v>25</v>
      </c>
      <c r="B31" s="44" t="s">
        <v>23</v>
      </c>
      <c r="C31" s="45">
        <v>517.5</v>
      </c>
      <c r="D31" s="44" t="s">
        <v>102</v>
      </c>
      <c r="E31" s="46">
        <v>62</v>
      </c>
      <c r="F31" s="44" t="s">
        <v>82</v>
      </c>
      <c r="G31" s="46">
        <v>1200</v>
      </c>
      <c r="H31" s="77" t="s">
        <v>125</v>
      </c>
      <c r="I31" s="100">
        <v>0.4005000000000001</v>
      </c>
      <c r="J31" s="44" t="s">
        <v>206</v>
      </c>
      <c r="K31" s="47">
        <v>8.333333333333334</v>
      </c>
      <c r="L31" s="44" t="s">
        <v>79</v>
      </c>
      <c r="M31" s="47">
        <v>9.625</v>
      </c>
      <c r="N31" s="44" t="s">
        <v>24</v>
      </c>
      <c r="O31" s="47">
        <v>-14.489041095890428</v>
      </c>
    </row>
    <row r="32" spans="1:15" s="48" customFormat="1" ht="11.25">
      <c r="A32" s="43">
        <v>26</v>
      </c>
      <c r="B32" s="44" t="s">
        <v>123</v>
      </c>
      <c r="C32" s="45">
        <v>483</v>
      </c>
      <c r="D32" s="44" t="s">
        <v>112</v>
      </c>
      <c r="E32" s="46">
        <v>59</v>
      </c>
      <c r="F32" s="44" t="s">
        <v>120</v>
      </c>
      <c r="G32" s="46">
        <v>1200</v>
      </c>
      <c r="H32" s="77" t="s">
        <v>25</v>
      </c>
      <c r="I32" s="100">
        <v>0.39030000000000004</v>
      </c>
      <c r="J32" s="44" t="s">
        <v>98</v>
      </c>
      <c r="K32" s="47">
        <v>8.314814814814815</v>
      </c>
      <c r="L32" s="44" t="s">
        <v>25</v>
      </c>
      <c r="M32" s="47">
        <v>8.673333333333334</v>
      </c>
      <c r="N32" s="44" t="s">
        <v>108</v>
      </c>
      <c r="O32" s="47">
        <v>-14.75342465753424</v>
      </c>
    </row>
    <row r="33" spans="1:15" s="48" customFormat="1" ht="11.25">
      <c r="A33" s="43">
        <v>27</v>
      </c>
      <c r="B33" s="44" t="s">
        <v>83</v>
      </c>
      <c r="C33" s="45">
        <v>472</v>
      </c>
      <c r="D33" s="44" t="s">
        <v>33</v>
      </c>
      <c r="E33" s="46">
        <v>53</v>
      </c>
      <c r="F33" s="44" t="s">
        <v>123</v>
      </c>
      <c r="G33" s="46">
        <v>1200</v>
      </c>
      <c r="H33" s="77" t="s">
        <v>24</v>
      </c>
      <c r="I33" s="100">
        <v>0.3902</v>
      </c>
      <c r="J33" s="44" t="s">
        <v>89</v>
      </c>
      <c r="K33" s="47">
        <v>8.18</v>
      </c>
      <c r="L33" s="44" t="s">
        <v>206</v>
      </c>
      <c r="M33" s="47">
        <v>8.569565217391304</v>
      </c>
      <c r="N33" s="44" t="s">
        <v>11</v>
      </c>
      <c r="O33" s="47">
        <v>-16.301369863013697</v>
      </c>
    </row>
    <row r="34" spans="1:15" s="48" customFormat="1" ht="11.25">
      <c r="A34" s="43">
        <v>28</v>
      </c>
      <c r="B34" s="44" t="s">
        <v>79</v>
      </c>
      <c r="C34" s="45">
        <v>462</v>
      </c>
      <c r="D34" s="44" t="s">
        <v>133</v>
      </c>
      <c r="E34" s="46">
        <v>52</v>
      </c>
      <c r="F34" s="44" t="s">
        <v>79</v>
      </c>
      <c r="G34" s="46">
        <v>1200</v>
      </c>
      <c r="H34" s="77" t="s">
        <v>94</v>
      </c>
      <c r="I34" s="100">
        <v>0.3890625</v>
      </c>
      <c r="J34" s="44" t="s">
        <v>116</v>
      </c>
      <c r="K34" s="47">
        <v>8.1</v>
      </c>
      <c r="L34" s="44" t="s">
        <v>33</v>
      </c>
      <c r="M34" s="47">
        <v>8.441509433962265</v>
      </c>
      <c r="N34" s="44" t="s">
        <v>123</v>
      </c>
      <c r="O34" s="47">
        <v>-20.013698630136957</v>
      </c>
    </row>
    <row r="35" spans="1:15" s="48" customFormat="1" ht="11.25">
      <c r="A35" s="43">
        <v>29</v>
      </c>
      <c r="B35" s="44" t="s">
        <v>33</v>
      </c>
      <c r="C35" s="45">
        <v>447.40000000000003</v>
      </c>
      <c r="D35" s="44" t="s">
        <v>24</v>
      </c>
      <c r="E35" s="46">
        <v>52</v>
      </c>
      <c r="F35" s="44" t="s">
        <v>95</v>
      </c>
      <c r="G35" s="46">
        <v>1200</v>
      </c>
      <c r="H35" s="77" t="s">
        <v>79</v>
      </c>
      <c r="I35" s="100">
        <v>0.385</v>
      </c>
      <c r="J35" s="44" t="s">
        <v>95</v>
      </c>
      <c r="K35" s="47">
        <v>7.7272727272727275</v>
      </c>
      <c r="L35" s="44" t="s">
        <v>108</v>
      </c>
      <c r="M35" s="47">
        <v>7.928571428571429</v>
      </c>
      <c r="N35" s="44" t="s">
        <v>206</v>
      </c>
      <c r="O35" s="47">
        <v>-20.527397260273915</v>
      </c>
    </row>
    <row r="36" spans="1:15" s="48" customFormat="1" ht="11.25">
      <c r="A36" s="43">
        <v>30</v>
      </c>
      <c r="B36" s="44" t="s">
        <v>118</v>
      </c>
      <c r="C36" s="45">
        <v>437.00000000000006</v>
      </c>
      <c r="D36" s="44" t="s">
        <v>10</v>
      </c>
      <c r="E36" s="46">
        <v>51</v>
      </c>
      <c r="F36" s="44" t="s">
        <v>102</v>
      </c>
      <c r="G36" s="46">
        <v>1200</v>
      </c>
      <c r="H36" s="77" t="s">
        <v>19</v>
      </c>
      <c r="I36" s="100">
        <v>0.38333333333333336</v>
      </c>
      <c r="J36" s="44" t="s">
        <v>8</v>
      </c>
      <c r="K36" s="47">
        <v>7.714285714285714</v>
      </c>
      <c r="L36" s="44" t="s">
        <v>88</v>
      </c>
      <c r="M36" s="47">
        <v>7.925373134328358</v>
      </c>
      <c r="N36" s="44" t="s">
        <v>126</v>
      </c>
      <c r="O36" s="47">
        <v>-25.15068493150685</v>
      </c>
    </row>
    <row r="37" spans="1:15" s="48" customFormat="1" ht="11.25">
      <c r="A37" s="43">
        <v>31</v>
      </c>
      <c r="B37" s="44" t="s">
        <v>96</v>
      </c>
      <c r="C37" s="45">
        <v>423</v>
      </c>
      <c r="D37" s="44" t="s">
        <v>120</v>
      </c>
      <c r="E37" s="46">
        <v>49</v>
      </c>
      <c r="F37" s="44" t="s">
        <v>23</v>
      </c>
      <c r="G37" s="46">
        <v>1000</v>
      </c>
      <c r="H37" s="77" t="s">
        <v>16</v>
      </c>
      <c r="I37" s="100">
        <v>0.37016666666666664</v>
      </c>
      <c r="J37" s="44" t="s">
        <v>208</v>
      </c>
      <c r="K37" s="47">
        <v>7.666666666666667</v>
      </c>
      <c r="L37" s="44" t="s">
        <v>8</v>
      </c>
      <c r="M37" s="47">
        <v>7.917910447761194</v>
      </c>
      <c r="N37" s="44" t="s">
        <v>25</v>
      </c>
      <c r="O37" s="47">
        <v>-28.878082191780834</v>
      </c>
    </row>
    <row r="38" spans="1:15" s="48" customFormat="1" ht="11.25">
      <c r="A38" s="43">
        <v>32</v>
      </c>
      <c r="B38" s="44" t="s">
        <v>25</v>
      </c>
      <c r="C38" s="45">
        <v>390.3</v>
      </c>
      <c r="D38" s="44" t="s">
        <v>79</v>
      </c>
      <c r="E38" s="46">
        <v>48</v>
      </c>
      <c r="F38" s="44" t="s">
        <v>83</v>
      </c>
      <c r="G38" s="46">
        <v>1000</v>
      </c>
      <c r="H38" s="77" t="s">
        <v>108</v>
      </c>
      <c r="I38" s="100">
        <v>0.37</v>
      </c>
      <c r="J38" s="44" t="s">
        <v>26</v>
      </c>
      <c r="K38" s="47">
        <v>7.375</v>
      </c>
      <c r="L38" s="44" t="s">
        <v>98</v>
      </c>
      <c r="M38" s="47">
        <v>7.67007299270073</v>
      </c>
      <c r="N38" s="44" t="s">
        <v>16</v>
      </c>
      <c r="O38" s="47">
        <v>-29.406849315068484</v>
      </c>
    </row>
    <row r="39" spans="1:15" s="48" customFormat="1" ht="11.25">
      <c r="A39" s="43">
        <v>33</v>
      </c>
      <c r="B39" s="44" t="s">
        <v>208</v>
      </c>
      <c r="C39" s="45">
        <v>373.2</v>
      </c>
      <c r="D39" s="44" t="s">
        <v>136</v>
      </c>
      <c r="E39" s="46">
        <v>47</v>
      </c>
      <c r="F39" s="44" t="s">
        <v>33</v>
      </c>
      <c r="G39" s="46">
        <v>1000</v>
      </c>
      <c r="H39" s="77" t="s">
        <v>114</v>
      </c>
      <c r="I39" s="100">
        <v>0.3678888888888889</v>
      </c>
      <c r="J39" s="44" t="s">
        <v>83</v>
      </c>
      <c r="K39" s="47">
        <v>7.1</v>
      </c>
      <c r="L39" s="44" t="s">
        <v>83</v>
      </c>
      <c r="M39" s="47">
        <v>7.2615384615384615</v>
      </c>
      <c r="N39" s="44" t="s">
        <v>14</v>
      </c>
      <c r="O39" s="47">
        <v>-35.10684931506847</v>
      </c>
    </row>
    <row r="40" spans="1:15" s="48" customFormat="1" ht="11.25">
      <c r="A40" s="43">
        <v>34</v>
      </c>
      <c r="B40" s="44" t="s">
        <v>29</v>
      </c>
      <c r="C40" s="45">
        <v>372</v>
      </c>
      <c r="D40" s="44" t="s">
        <v>14</v>
      </c>
      <c r="E40" s="46">
        <v>47</v>
      </c>
      <c r="F40" s="44" t="s">
        <v>118</v>
      </c>
      <c r="G40" s="46">
        <v>1000</v>
      </c>
      <c r="H40" s="77" t="s">
        <v>10</v>
      </c>
      <c r="I40" s="100">
        <v>0.3660416666666666</v>
      </c>
      <c r="J40" s="44" t="s">
        <v>114</v>
      </c>
      <c r="K40" s="47">
        <v>6.727777777777778</v>
      </c>
      <c r="L40" s="44" t="s">
        <v>15</v>
      </c>
      <c r="M40" s="47">
        <v>7.052272727272726</v>
      </c>
      <c r="N40" s="44" t="s">
        <v>20</v>
      </c>
      <c r="O40" s="47">
        <v>-39.035616438356165</v>
      </c>
    </row>
    <row r="41" spans="1:15" s="48" customFormat="1" ht="11.25">
      <c r="A41" s="43">
        <v>35</v>
      </c>
      <c r="B41" s="44" t="s">
        <v>95</v>
      </c>
      <c r="C41" s="45">
        <v>371</v>
      </c>
      <c r="D41" s="44" t="s">
        <v>142</v>
      </c>
      <c r="E41" s="46">
        <v>46</v>
      </c>
      <c r="F41" s="44" t="s">
        <v>25</v>
      </c>
      <c r="G41" s="46">
        <v>1000</v>
      </c>
      <c r="H41" s="77" t="s">
        <v>14</v>
      </c>
      <c r="I41" s="100">
        <v>0.3606666666666667</v>
      </c>
      <c r="J41" s="44" t="s">
        <v>88</v>
      </c>
      <c r="K41" s="47">
        <v>6.6</v>
      </c>
      <c r="L41" s="44" t="s">
        <v>11</v>
      </c>
      <c r="M41" s="47">
        <v>6.8</v>
      </c>
      <c r="N41" s="44" t="s">
        <v>79</v>
      </c>
      <c r="O41" s="47">
        <v>-41.01369863013696</v>
      </c>
    </row>
    <row r="42" spans="1:15" s="48" customFormat="1" ht="11.25">
      <c r="A42" s="43">
        <v>36</v>
      </c>
      <c r="B42" s="44" t="s">
        <v>18</v>
      </c>
      <c r="C42" s="45">
        <v>344.9</v>
      </c>
      <c r="D42" s="44" t="s">
        <v>82</v>
      </c>
      <c r="E42" s="46">
        <v>45</v>
      </c>
      <c r="F42" s="44" t="s">
        <v>18</v>
      </c>
      <c r="G42" s="46">
        <v>1000</v>
      </c>
      <c r="H42" s="77" t="s">
        <v>133</v>
      </c>
      <c r="I42" s="100">
        <v>0.35905555555555557</v>
      </c>
      <c r="J42" s="44" t="s">
        <v>15</v>
      </c>
      <c r="K42" s="47">
        <v>6.041666666666667</v>
      </c>
      <c r="L42" s="44" t="s">
        <v>114</v>
      </c>
      <c r="M42" s="47">
        <v>6.757142857142856</v>
      </c>
      <c r="N42" s="44" t="s">
        <v>99</v>
      </c>
      <c r="O42" s="47">
        <v>-41.917808219178085</v>
      </c>
    </row>
    <row r="43" spans="1:15" s="48" customFormat="1" ht="11.25">
      <c r="A43" s="43">
        <v>37</v>
      </c>
      <c r="B43" s="44" t="s">
        <v>102</v>
      </c>
      <c r="C43" s="45">
        <v>319.1</v>
      </c>
      <c r="D43" s="44" t="s">
        <v>25</v>
      </c>
      <c r="E43" s="46">
        <v>45</v>
      </c>
      <c r="F43" s="44" t="s">
        <v>89</v>
      </c>
      <c r="G43" s="46">
        <v>1000</v>
      </c>
      <c r="H43" s="77" t="s">
        <v>32</v>
      </c>
      <c r="I43" s="100">
        <v>0.3555333333333333</v>
      </c>
      <c r="J43" s="44" t="s">
        <v>108</v>
      </c>
      <c r="K43" s="47">
        <v>6</v>
      </c>
      <c r="L43" s="44" t="s">
        <v>89</v>
      </c>
      <c r="M43" s="47">
        <v>6.754545454545456</v>
      </c>
      <c r="N43" s="44" t="s">
        <v>90</v>
      </c>
      <c r="O43" s="47">
        <v>-44.25342465753424</v>
      </c>
    </row>
    <row r="44" spans="1:15" s="48" customFormat="1" ht="11.25">
      <c r="A44" s="43">
        <v>38</v>
      </c>
      <c r="B44" s="44" t="s">
        <v>128</v>
      </c>
      <c r="C44" s="45">
        <v>309.90000000000003</v>
      </c>
      <c r="D44" s="44" t="s">
        <v>16</v>
      </c>
      <c r="E44" s="46">
        <v>45</v>
      </c>
      <c r="F44" s="44" t="s">
        <v>96</v>
      </c>
      <c r="G44" s="46">
        <v>900</v>
      </c>
      <c r="H44" s="77" t="s">
        <v>88</v>
      </c>
      <c r="I44" s="100">
        <v>0.354</v>
      </c>
      <c r="J44" s="44" t="s">
        <v>29</v>
      </c>
      <c r="K44" s="47">
        <v>5.7272727272727275</v>
      </c>
      <c r="L44" s="44" t="s">
        <v>132</v>
      </c>
      <c r="M44" s="47">
        <v>6.300653594771242</v>
      </c>
      <c r="N44" s="44" t="s">
        <v>17</v>
      </c>
      <c r="O44" s="47">
        <v>-59.342465753424676</v>
      </c>
    </row>
    <row r="45" spans="1:15" s="48" customFormat="1" ht="11.25">
      <c r="A45" s="43">
        <v>39</v>
      </c>
      <c r="B45" s="44" t="s">
        <v>17</v>
      </c>
      <c r="C45" s="45">
        <v>276</v>
      </c>
      <c r="D45" s="44" t="s">
        <v>135</v>
      </c>
      <c r="E45" s="46">
        <v>42</v>
      </c>
      <c r="F45" s="44" t="s">
        <v>137</v>
      </c>
      <c r="G45" s="46">
        <v>900</v>
      </c>
      <c r="H45" s="77" t="s">
        <v>17</v>
      </c>
      <c r="I45" s="100">
        <v>0.345</v>
      </c>
      <c r="J45" s="44" t="s">
        <v>78</v>
      </c>
      <c r="K45" s="47">
        <v>5.5</v>
      </c>
      <c r="L45" s="44" t="s">
        <v>78</v>
      </c>
      <c r="M45" s="47">
        <v>5.984375</v>
      </c>
      <c r="N45" s="44" t="s">
        <v>78</v>
      </c>
      <c r="O45" s="47">
        <v>-60.00684931506848</v>
      </c>
    </row>
    <row r="46" spans="1:15" s="48" customFormat="1" ht="11.25">
      <c r="A46" s="43">
        <v>40</v>
      </c>
      <c r="B46" s="44" t="s">
        <v>21</v>
      </c>
      <c r="C46" s="45">
        <v>255.00000000000003</v>
      </c>
      <c r="D46" s="44" t="s">
        <v>23</v>
      </c>
      <c r="E46" s="46">
        <v>42</v>
      </c>
      <c r="F46" s="44" t="s">
        <v>17</v>
      </c>
      <c r="G46" s="46">
        <v>800</v>
      </c>
      <c r="H46" s="77" t="s">
        <v>18</v>
      </c>
      <c r="I46" s="100">
        <v>0.3449</v>
      </c>
      <c r="J46" s="44" t="s">
        <v>118</v>
      </c>
      <c r="K46" s="47">
        <v>5.326315789473685</v>
      </c>
      <c r="L46" s="44" t="s">
        <v>29</v>
      </c>
      <c r="M46" s="47">
        <v>5.8125</v>
      </c>
      <c r="N46" s="44" t="s">
        <v>31</v>
      </c>
      <c r="O46" s="47">
        <v>-60.87671232876712</v>
      </c>
    </row>
    <row r="47" spans="1:15" s="48" customFormat="1" ht="11.25">
      <c r="A47" s="43">
        <v>41</v>
      </c>
      <c r="B47" s="44" t="s">
        <v>103</v>
      </c>
      <c r="C47" s="45">
        <v>247.5</v>
      </c>
      <c r="D47" s="44" t="s">
        <v>27</v>
      </c>
      <c r="E47" s="46">
        <v>42</v>
      </c>
      <c r="F47" s="44" t="s">
        <v>21</v>
      </c>
      <c r="G47" s="46">
        <v>800</v>
      </c>
      <c r="H47" s="77" t="s">
        <v>132</v>
      </c>
      <c r="I47" s="100">
        <v>0.32133333333333336</v>
      </c>
      <c r="J47" s="44" t="s">
        <v>132</v>
      </c>
      <c r="K47" s="47">
        <v>5.32258064516129</v>
      </c>
      <c r="L47" s="44" t="s">
        <v>26</v>
      </c>
      <c r="M47" s="47">
        <v>5.666666666666667</v>
      </c>
      <c r="N47" s="44" t="s">
        <v>18</v>
      </c>
      <c r="O47" s="47">
        <v>-74.27808219178087</v>
      </c>
    </row>
    <row r="48" spans="1:15" s="48" customFormat="1" ht="11.25">
      <c r="A48" s="43">
        <v>42</v>
      </c>
      <c r="B48" s="44" t="s">
        <v>125</v>
      </c>
      <c r="C48" s="45">
        <v>240.30000000000004</v>
      </c>
      <c r="D48" s="44" t="s">
        <v>26</v>
      </c>
      <c r="E48" s="46">
        <v>39</v>
      </c>
      <c r="F48" s="44" t="s">
        <v>116</v>
      </c>
      <c r="G48" s="46">
        <v>700</v>
      </c>
      <c r="H48" s="77" t="s">
        <v>78</v>
      </c>
      <c r="I48" s="100">
        <v>0.31916666666666665</v>
      </c>
      <c r="J48" s="44" t="s">
        <v>16</v>
      </c>
      <c r="K48" s="47">
        <v>5</v>
      </c>
      <c r="L48" s="44" t="s">
        <v>12</v>
      </c>
      <c r="M48" s="47">
        <v>5.666666666666667</v>
      </c>
      <c r="N48" s="44" t="s">
        <v>10</v>
      </c>
      <c r="O48" s="47">
        <v>-76.51643835616449</v>
      </c>
    </row>
    <row r="49" spans="1:15" s="48" customFormat="1" ht="11.25">
      <c r="A49" s="43">
        <v>43</v>
      </c>
      <c r="B49" s="44" t="s">
        <v>16</v>
      </c>
      <c r="C49" s="45">
        <v>222.1</v>
      </c>
      <c r="D49" s="44" t="s">
        <v>96</v>
      </c>
      <c r="E49" s="46">
        <v>37</v>
      </c>
      <c r="F49" s="44" t="s">
        <v>130</v>
      </c>
      <c r="G49" s="46">
        <v>650</v>
      </c>
      <c r="H49" s="77" t="s">
        <v>21</v>
      </c>
      <c r="I49" s="100">
        <v>0.31875000000000003</v>
      </c>
      <c r="J49" s="44" t="s">
        <v>139</v>
      </c>
      <c r="K49" s="47">
        <v>5</v>
      </c>
      <c r="L49" s="44" t="s">
        <v>102</v>
      </c>
      <c r="M49" s="47">
        <v>5.146774193548388</v>
      </c>
      <c r="N49" s="44" t="s">
        <v>21</v>
      </c>
      <c r="O49" s="47">
        <v>-80.34246575342465</v>
      </c>
    </row>
    <row r="50" spans="1:15" s="48" customFormat="1" ht="11.25">
      <c r="A50" s="43">
        <v>44</v>
      </c>
      <c r="B50" s="44" t="s">
        <v>26</v>
      </c>
      <c r="C50" s="45">
        <v>221</v>
      </c>
      <c r="D50" s="44" t="s">
        <v>139</v>
      </c>
      <c r="E50" s="46">
        <v>37</v>
      </c>
      <c r="F50" s="44" t="s">
        <v>128</v>
      </c>
      <c r="G50" s="46">
        <v>600</v>
      </c>
      <c r="H50" s="77" t="s">
        <v>95</v>
      </c>
      <c r="I50" s="100">
        <v>0.30916666666666665</v>
      </c>
      <c r="J50" s="44" t="s">
        <v>12</v>
      </c>
      <c r="K50" s="47">
        <v>5</v>
      </c>
      <c r="L50" s="44" t="s">
        <v>7</v>
      </c>
      <c r="M50" s="47">
        <v>5.111111111111111</v>
      </c>
      <c r="N50" s="44" t="s">
        <v>139</v>
      </c>
      <c r="O50" s="47">
        <v>-81.10684931506847</v>
      </c>
    </row>
    <row r="51" spans="1:15" s="48" customFormat="1" ht="11.25">
      <c r="A51" s="43">
        <v>45</v>
      </c>
      <c r="B51" s="44" t="s">
        <v>14</v>
      </c>
      <c r="C51" s="45">
        <v>216.4</v>
      </c>
      <c r="D51" s="44" t="s">
        <v>90</v>
      </c>
      <c r="E51" s="46">
        <v>37</v>
      </c>
      <c r="F51" s="44" t="s">
        <v>103</v>
      </c>
      <c r="G51" s="46">
        <v>600</v>
      </c>
      <c r="H51" s="77" t="s">
        <v>112</v>
      </c>
      <c r="I51" s="100">
        <v>0.30589999999999995</v>
      </c>
      <c r="J51" s="44" t="s">
        <v>14</v>
      </c>
      <c r="K51" s="47">
        <v>4.875</v>
      </c>
      <c r="L51" s="44" t="s">
        <v>130</v>
      </c>
      <c r="M51" s="47">
        <v>5.11</v>
      </c>
      <c r="N51" s="44" t="s">
        <v>114</v>
      </c>
      <c r="O51" s="47">
        <v>-92.32054794520559</v>
      </c>
    </row>
    <row r="52" spans="1:15" s="48" customFormat="1" ht="11.25">
      <c r="A52" s="43">
        <v>46</v>
      </c>
      <c r="B52" s="44" t="s">
        <v>137</v>
      </c>
      <c r="C52" s="45">
        <v>207.3</v>
      </c>
      <c r="D52" s="44" t="s">
        <v>18</v>
      </c>
      <c r="E52" s="46">
        <v>34</v>
      </c>
      <c r="F52" s="44" t="s">
        <v>125</v>
      </c>
      <c r="G52" s="46">
        <v>600</v>
      </c>
      <c r="H52" s="77" t="s">
        <v>142</v>
      </c>
      <c r="I52" s="100">
        <v>0.2931111111111111</v>
      </c>
      <c r="J52" s="44" t="s">
        <v>128</v>
      </c>
      <c r="K52" s="47">
        <v>4.663636363636363</v>
      </c>
      <c r="L52" s="44" t="s">
        <v>32</v>
      </c>
      <c r="M52" s="47">
        <v>5.031132075471698</v>
      </c>
      <c r="N52" s="44" t="s">
        <v>32</v>
      </c>
      <c r="O52" s="47">
        <v>-95.46712328767126</v>
      </c>
    </row>
    <row r="53" spans="1:15" s="48" customFormat="1" ht="11.25">
      <c r="A53" s="43">
        <v>47</v>
      </c>
      <c r="B53" s="44" t="s">
        <v>24</v>
      </c>
      <c r="C53" s="45">
        <v>195.1</v>
      </c>
      <c r="D53" s="44" t="s">
        <v>95</v>
      </c>
      <c r="E53" s="46">
        <v>33</v>
      </c>
      <c r="F53" s="44" t="s">
        <v>16</v>
      </c>
      <c r="G53" s="46">
        <v>600</v>
      </c>
      <c r="H53" s="77" t="s">
        <v>139</v>
      </c>
      <c r="I53" s="100">
        <v>0.28400000000000003</v>
      </c>
      <c r="J53" s="44" t="s">
        <v>20</v>
      </c>
      <c r="K53" s="47">
        <v>4.55</v>
      </c>
      <c r="L53" s="44" t="s">
        <v>20</v>
      </c>
      <c r="M53" s="47">
        <v>4.977777777777778</v>
      </c>
      <c r="N53" s="44" t="s">
        <v>94</v>
      </c>
      <c r="O53" s="47">
        <v>-96.3698630136987</v>
      </c>
    </row>
    <row r="54" spans="1:15" s="48" customFormat="1" ht="11.25">
      <c r="A54" s="43">
        <v>48</v>
      </c>
      <c r="B54" s="44" t="s">
        <v>78</v>
      </c>
      <c r="C54" s="45">
        <v>191.5</v>
      </c>
      <c r="D54" s="44" t="s">
        <v>78</v>
      </c>
      <c r="E54" s="46">
        <v>32</v>
      </c>
      <c r="F54" s="44" t="s">
        <v>14</v>
      </c>
      <c r="G54" s="46">
        <v>600</v>
      </c>
      <c r="H54" s="77" t="s">
        <v>11</v>
      </c>
      <c r="I54" s="100">
        <v>0.2833333333333333</v>
      </c>
      <c r="J54" s="44" t="s">
        <v>32</v>
      </c>
      <c r="K54" s="47">
        <v>4.409523809523809</v>
      </c>
      <c r="L54" s="44" t="s">
        <v>16</v>
      </c>
      <c r="M54" s="47">
        <v>4.935555555555555</v>
      </c>
      <c r="N54" s="44" t="s">
        <v>12</v>
      </c>
      <c r="O54" s="47">
        <v>-99.9041095890411</v>
      </c>
    </row>
    <row r="55" spans="1:15" s="48" customFormat="1" ht="11.25">
      <c r="A55" s="43">
        <v>49</v>
      </c>
      <c r="B55" s="44" t="s">
        <v>139</v>
      </c>
      <c r="C55" s="45">
        <v>170.4</v>
      </c>
      <c r="D55" s="44" t="s">
        <v>208</v>
      </c>
      <c r="E55" s="46">
        <v>30</v>
      </c>
      <c r="F55" s="44" t="s">
        <v>78</v>
      </c>
      <c r="G55" s="46">
        <v>600</v>
      </c>
      <c r="H55" s="77" t="s">
        <v>90</v>
      </c>
      <c r="I55" s="100">
        <v>0.27166666666666667</v>
      </c>
      <c r="J55" s="44" t="s">
        <v>102</v>
      </c>
      <c r="K55" s="47">
        <v>4.2375</v>
      </c>
      <c r="L55" s="44" t="s">
        <v>128</v>
      </c>
      <c r="M55" s="47">
        <v>4.919047619047619</v>
      </c>
      <c r="N55" s="44" t="s">
        <v>7</v>
      </c>
      <c r="O55" s="47">
        <v>-107</v>
      </c>
    </row>
    <row r="56" spans="1:15" s="48" customFormat="1" ht="11.25">
      <c r="A56" s="43">
        <v>50</v>
      </c>
      <c r="B56" s="44" t="s">
        <v>116</v>
      </c>
      <c r="C56" s="45">
        <v>167.1</v>
      </c>
      <c r="D56" s="44" t="s">
        <v>130</v>
      </c>
      <c r="E56" s="46">
        <v>30</v>
      </c>
      <c r="F56" s="44" t="s">
        <v>139</v>
      </c>
      <c r="G56" s="46">
        <v>600</v>
      </c>
      <c r="H56" s="77" t="s">
        <v>102</v>
      </c>
      <c r="I56" s="100">
        <v>0.2659166666666667</v>
      </c>
      <c r="J56" s="44" t="s">
        <v>130</v>
      </c>
      <c r="K56" s="47">
        <v>3.8714285714285714</v>
      </c>
      <c r="L56" s="44" t="s">
        <v>118</v>
      </c>
      <c r="M56" s="47">
        <v>4.855555555555556</v>
      </c>
      <c r="N56" s="44" t="s">
        <v>133</v>
      </c>
      <c r="O56" s="47">
        <v>-108.22054794520545</v>
      </c>
    </row>
    <row r="57" spans="1:15" s="48" customFormat="1" ht="11.25">
      <c r="A57" s="43">
        <v>51</v>
      </c>
      <c r="B57" s="44" t="s">
        <v>130</v>
      </c>
      <c r="C57" s="45">
        <v>153.3</v>
      </c>
      <c r="D57" s="44" t="s">
        <v>28</v>
      </c>
      <c r="E57" s="46">
        <v>22</v>
      </c>
      <c r="F57" s="44" t="s">
        <v>27</v>
      </c>
      <c r="G57" s="46">
        <v>600</v>
      </c>
      <c r="H57" s="77" t="s">
        <v>136</v>
      </c>
      <c r="I57" s="100">
        <v>0.2625</v>
      </c>
      <c r="J57" s="44" t="s">
        <v>123</v>
      </c>
      <c r="K57" s="47">
        <v>3.763157894736842</v>
      </c>
      <c r="L57" s="44" t="s">
        <v>139</v>
      </c>
      <c r="M57" s="47">
        <v>4.605405405405405</v>
      </c>
      <c r="N57" s="44" t="s">
        <v>130</v>
      </c>
      <c r="O57" s="47">
        <v>-119.16575342465751</v>
      </c>
    </row>
    <row r="58" spans="1:15" s="48" customFormat="1" ht="11.25">
      <c r="A58" s="43">
        <v>52</v>
      </c>
      <c r="B58" s="44" t="s">
        <v>27</v>
      </c>
      <c r="C58" s="45">
        <v>125.5</v>
      </c>
      <c r="D58" s="44" t="s">
        <v>137</v>
      </c>
      <c r="E58" s="46">
        <v>21</v>
      </c>
      <c r="F58" s="44" t="s">
        <v>26</v>
      </c>
      <c r="G58" s="46">
        <v>500</v>
      </c>
      <c r="H58" s="77" t="s">
        <v>208</v>
      </c>
      <c r="I58" s="100">
        <v>0.25916666666666666</v>
      </c>
      <c r="J58" s="44" t="s">
        <v>125</v>
      </c>
      <c r="K58" s="47">
        <v>3.4714285714285715</v>
      </c>
      <c r="L58" s="44" t="s">
        <v>14</v>
      </c>
      <c r="M58" s="47">
        <v>4.604255319148936</v>
      </c>
      <c r="N58" s="44" t="s">
        <v>27</v>
      </c>
      <c r="O58" s="47">
        <v>-126.00684931506848</v>
      </c>
    </row>
    <row r="59" spans="1:15" s="48" customFormat="1" ht="11.25">
      <c r="A59" s="43">
        <v>53</v>
      </c>
      <c r="B59" s="44" t="s">
        <v>108</v>
      </c>
      <c r="C59" s="45">
        <v>111</v>
      </c>
      <c r="D59" s="44" t="s">
        <v>21</v>
      </c>
      <c r="E59" s="46">
        <v>20</v>
      </c>
      <c r="F59" s="44" t="s">
        <v>24</v>
      </c>
      <c r="G59" s="46">
        <v>500</v>
      </c>
      <c r="H59" s="77" t="s">
        <v>116</v>
      </c>
      <c r="I59" s="100">
        <v>0.2387142857142857</v>
      </c>
      <c r="J59" s="44" t="s">
        <v>28</v>
      </c>
      <c r="K59" s="47">
        <v>3</v>
      </c>
      <c r="L59" s="44" t="s">
        <v>123</v>
      </c>
      <c r="M59" s="47">
        <v>4.514018691588785</v>
      </c>
      <c r="N59" s="44" t="s">
        <v>116</v>
      </c>
      <c r="O59" s="47">
        <v>-126.3246575342466</v>
      </c>
    </row>
    <row r="60" spans="1:15" s="48" customFormat="1" ht="11.25">
      <c r="A60" s="43">
        <v>54</v>
      </c>
      <c r="B60" s="44" t="s">
        <v>90</v>
      </c>
      <c r="C60" s="45">
        <v>81.5</v>
      </c>
      <c r="D60" s="44" t="s">
        <v>116</v>
      </c>
      <c r="E60" s="46">
        <v>15</v>
      </c>
      <c r="F60" s="44" t="s">
        <v>22</v>
      </c>
      <c r="G60" s="46">
        <v>500</v>
      </c>
      <c r="H60" s="77" t="s">
        <v>130</v>
      </c>
      <c r="I60" s="100">
        <v>0.23584615384615387</v>
      </c>
      <c r="J60" s="44" t="s">
        <v>24</v>
      </c>
      <c r="K60" s="47">
        <v>2.96</v>
      </c>
      <c r="L60" s="44" t="s">
        <v>24</v>
      </c>
      <c r="M60" s="47">
        <v>3.751923076923077</v>
      </c>
      <c r="N60" s="44" t="s">
        <v>19</v>
      </c>
      <c r="O60" s="47">
        <v>-129.04109589041104</v>
      </c>
    </row>
    <row r="61" spans="1:15" s="48" customFormat="1" ht="11.25">
      <c r="A61" s="43">
        <v>55</v>
      </c>
      <c r="B61" s="44" t="s">
        <v>89</v>
      </c>
      <c r="C61" s="45">
        <v>74.30000000000001</v>
      </c>
      <c r="D61" s="44" t="s">
        <v>108</v>
      </c>
      <c r="E61" s="46">
        <v>14</v>
      </c>
      <c r="F61" s="44" t="s">
        <v>7</v>
      </c>
      <c r="G61" s="46">
        <v>365</v>
      </c>
      <c r="H61" s="77" t="s">
        <v>137</v>
      </c>
      <c r="I61" s="100">
        <v>0.23033333333333333</v>
      </c>
      <c r="J61" s="44" t="s">
        <v>103</v>
      </c>
      <c r="K61" s="47">
        <v>2.5</v>
      </c>
      <c r="L61" s="44" t="s">
        <v>125</v>
      </c>
      <c r="M61" s="47">
        <v>3.4826086956521745</v>
      </c>
      <c r="N61" s="44" t="s">
        <v>95</v>
      </c>
      <c r="O61" s="47">
        <v>-132.01369863013696</v>
      </c>
    </row>
    <row r="62" spans="1:15" s="48" customFormat="1" ht="11.25">
      <c r="A62" s="43">
        <v>56</v>
      </c>
      <c r="B62" s="44" t="s">
        <v>28</v>
      </c>
      <c r="C62" s="45">
        <v>71</v>
      </c>
      <c r="D62" s="44" t="s">
        <v>89</v>
      </c>
      <c r="E62" s="46">
        <v>11</v>
      </c>
      <c r="F62" s="44" t="s">
        <v>12</v>
      </c>
      <c r="G62" s="46">
        <v>360</v>
      </c>
      <c r="H62" s="77" t="s">
        <v>20</v>
      </c>
      <c r="I62" s="100">
        <v>0.22400000000000003</v>
      </c>
      <c r="J62" s="44" t="s">
        <v>27</v>
      </c>
      <c r="K62" s="47">
        <v>2.4705882352941178</v>
      </c>
      <c r="L62" s="44" t="s">
        <v>28</v>
      </c>
      <c r="M62" s="47">
        <v>3.227272727272727</v>
      </c>
      <c r="N62" s="44" t="s">
        <v>137</v>
      </c>
      <c r="O62" s="47">
        <v>-169.96027397260275</v>
      </c>
    </row>
    <row r="63" spans="1:15" s="48" customFormat="1" ht="11.25">
      <c r="A63" s="43">
        <v>57</v>
      </c>
      <c r="B63" s="44" t="s">
        <v>12</v>
      </c>
      <c r="C63" s="45">
        <v>51</v>
      </c>
      <c r="D63" s="44" t="s">
        <v>12</v>
      </c>
      <c r="E63" s="46">
        <v>9</v>
      </c>
      <c r="F63" s="44" t="s">
        <v>108</v>
      </c>
      <c r="G63" s="46">
        <v>300</v>
      </c>
      <c r="H63" s="77" t="s">
        <v>27</v>
      </c>
      <c r="I63" s="100">
        <v>0.20916666666666667</v>
      </c>
      <c r="J63" s="44" t="s">
        <v>211</v>
      </c>
      <c r="K63" s="47">
        <v>2.2</v>
      </c>
      <c r="L63" s="44" t="s">
        <v>27</v>
      </c>
      <c r="M63" s="47">
        <v>2.988095238095238</v>
      </c>
      <c r="N63" s="44" t="s">
        <v>102</v>
      </c>
      <c r="O63" s="47">
        <v>-183.91369863013693</v>
      </c>
    </row>
    <row r="64" spans="1:15" s="48" customFormat="1" ht="11.25">
      <c r="A64" s="43">
        <v>58</v>
      </c>
      <c r="B64" s="44" t="s">
        <v>7</v>
      </c>
      <c r="C64" s="45">
        <v>46</v>
      </c>
      <c r="D64" s="44" t="s">
        <v>7</v>
      </c>
      <c r="E64" s="46">
        <v>9</v>
      </c>
      <c r="F64" s="44" t="s">
        <v>90</v>
      </c>
      <c r="G64" s="46">
        <v>300</v>
      </c>
      <c r="H64" s="77" t="s">
        <v>29</v>
      </c>
      <c r="I64" s="100">
        <v>0.155</v>
      </c>
      <c r="J64" s="44" t="s">
        <v>90</v>
      </c>
      <c r="K64" s="47">
        <v>2</v>
      </c>
      <c r="L64" s="44" t="s">
        <v>103</v>
      </c>
      <c r="M64" s="47">
        <v>2.578125</v>
      </c>
      <c r="N64" s="44" t="s">
        <v>88</v>
      </c>
      <c r="O64" s="47">
        <v>-195.53424657534242</v>
      </c>
    </row>
    <row r="65" spans="1:15" s="48" customFormat="1" ht="11.25">
      <c r="A65" s="43">
        <v>59</v>
      </c>
      <c r="B65" s="44" t="s">
        <v>20</v>
      </c>
      <c r="C65" s="45">
        <v>44.800000000000004</v>
      </c>
      <c r="D65" s="44" t="s">
        <v>20</v>
      </c>
      <c r="E65" s="46">
        <v>9</v>
      </c>
      <c r="F65" s="44" t="s">
        <v>20</v>
      </c>
      <c r="G65" s="46">
        <v>200</v>
      </c>
      <c r="H65" s="77" t="s">
        <v>12</v>
      </c>
      <c r="I65" s="100">
        <v>0.14166666666666666</v>
      </c>
      <c r="J65" s="44" t="s">
        <v>17</v>
      </c>
      <c r="K65" s="47">
        <v>1.3870967741935485</v>
      </c>
      <c r="L65" s="44" t="s">
        <v>90</v>
      </c>
      <c r="M65" s="47">
        <v>2.2027027027027026</v>
      </c>
      <c r="N65" s="44" t="s">
        <v>22</v>
      </c>
      <c r="O65" s="47">
        <v>-209.58904109589042</v>
      </c>
    </row>
    <row r="66" spans="1:15" s="48" customFormat="1" ht="11.25">
      <c r="A66" s="43">
        <v>60</v>
      </c>
      <c r="B66" s="44" t="s">
        <v>11</v>
      </c>
      <c r="C66" s="45">
        <v>34</v>
      </c>
      <c r="D66" s="44" t="s">
        <v>211</v>
      </c>
      <c r="E66" s="46">
        <v>8</v>
      </c>
      <c r="F66" s="44" t="s">
        <v>28</v>
      </c>
      <c r="G66" s="46">
        <v>150</v>
      </c>
      <c r="H66" s="77" t="s">
        <v>7</v>
      </c>
      <c r="I66" s="100">
        <v>0.12602739726027398</v>
      </c>
      <c r="J66" s="44" t="s">
        <v>7</v>
      </c>
      <c r="K66" s="47">
        <v>0</v>
      </c>
      <c r="L66" s="44" t="s">
        <v>211</v>
      </c>
      <c r="M66" s="47">
        <v>2.2</v>
      </c>
      <c r="N66" s="44" t="s">
        <v>112</v>
      </c>
      <c r="O66" s="47">
        <v>-226.55616438356174</v>
      </c>
    </row>
    <row r="67" spans="1:15" s="48" customFormat="1" ht="11.25">
      <c r="A67" s="43">
        <v>61</v>
      </c>
      <c r="B67" s="44" t="s">
        <v>211</v>
      </c>
      <c r="C67" s="45">
        <v>17.6</v>
      </c>
      <c r="D67" s="44" t="s">
        <v>11</v>
      </c>
      <c r="E67" s="46">
        <v>5</v>
      </c>
      <c r="F67" s="44" t="s">
        <v>31</v>
      </c>
      <c r="G67" s="46">
        <v>150</v>
      </c>
      <c r="H67" s="77" t="s">
        <v>89</v>
      </c>
      <c r="I67" s="100">
        <v>0.0743</v>
      </c>
      <c r="J67" s="44" t="s">
        <v>11</v>
      </c>
      <c r="K67" s="47">
        <v>0</v>
      </c>
      <c r="L67" s="44" t="s">
        <v>17</v>
      </c>
      <c r="M67" s="47">
        <v>1.803921568627451</v>
      </c>
      <c r="N67" s="44" t="s">
        <v>142</v>
      </c>
      <c r="O67" s="47">
        <v>-226.9205479452055</v>
      </c>
    </row>
    <row r="68" spans="1:15" s="48" customFormat="1" ht="11.25">
      <c r="A68" s="43">
        <v>62</v>
      </c>
      <c r="B68" s="44" t="s">
        <v>31</v>
      </c>
      <c r="C68" s="45">
        <v>2</v>
      </c>
      <c r="D68" s="44" t="s">
        <v>31</v>
      </c>
      <c r="E68" s="46">
        <v>2</v>
      </c>
      <c r="F68" s="44" t="s">
        <v>11</v>
      </c>
      <c r="G68" s="46">
        <v>120</v>
      </c>
      <c r="H68" s="77" t="s">
        <v>31</v>
      </c>
      <c r="I68" s="100">
        <v>0.013333333333333334</v>
      </c>
      <c r="J68" s="44" t="s">
        <v>31</v>
      </c>
      <c r="K68" s="47">
        <v>0</v>
      </c>
      <c r="L68" s="44" t="s">
        <v>31</v>
      </c>
      <c r="M68" s="47">
        <v>1</v>
      </c>
      <c r="N68" s="44" t="s">
        <v>208</v>
      </c>
      <c r="O68" s="47">
        <v>-230.4164383561644</v>
      </c>
    </row>
    <row r="69" spans="1:15" s="48" customFormat="1" ht="11.25">
      <c r="A69" s="43">
        <v>63</v>
      </c>
      <c r="B69" s="44" t="s">
        <v>22</v>
      </c>
      <c r="C69" s="45">
        <v>0</v>
      </c>
      <c r="D69" s="44" t="s">
        <v>22</v>
      </c>
      <c r="E69" s="46">
        <v>0</v>
      </c>
      <c r="F69" s="44" t="s">
        <v>99</v>
      </c>
      <c r="G69" s="46">
        <v>100</v>
      </c>
      <c r="H69" s="77" t="s">
        <v>22</v>
      </c>
      <c r="I69" s="100">
        <v>0</v>
      </c>
      <c r="J69" s="44" t="s">
        <v>22</v>
      </c>
      <c r="K69" s="47">
        <v>0</v>
      </c>
      <c r="L69" s="44" t="s">
        <v>22</v>
      </c>
      <c r="M69" s="47">
        <v>0</v>
      </c>
      <c r="N69" s="44" t="s">
        <v>132</v>
      </c>
      <c r="O69" s="47">
        <v>-293.5342465753424</v>
      </c>
    </row>
    <row r="70" spans="1:15" s="48" customFormat="1" ht="11.25">
      <c r="A70" s="43">
        <v>64</v>
      </c>
      <c r="B70" s="44" t="s">
        <v>99</v>
      </c>
      <c r="C70" s="45">
        <v>0</v>
      </c>
      <c r="D70" s="44" t="s">
        <v>99</v>
      </c>
      <c r="E70" s="46">
        <v>0</v>
      </c>
      <c r="F70" s="44" t="s">
        <v>126</v>
      </c>
      <c r="G70" s="46">
        <v>60</v>
      </c>
      <c r="H70" s="77" t="s">
        <v>99</v>
      </c>
      <c r="I70" s="100">
        <v>0</v>
      </c>
      <c r="J70" s="44" t="s">
        <v>99</v>
      </c>
      <c r="K70" s="47">
        <v>0</v>
      </c>
      <c r="L70" s="44" t="s">
        <v>99</v>
      </c>
      <c r="M70" s="47">
        <v>0</v>
      </c>
      <c r="N70" s="44" t="s">
        <v>89</v>
      </c>
      <c r="O70" s="47">
        <v>-344.87808219178083</v>
      </c>
    </row>
    <row r="71" spans="1:15" s="48" customFormat="1" ht="11.25">
      <c r="A71" s="43">
        <v>65</v>
      </c>
      <c r="B71" s="44" t="s">
        <v>126</v>
      </c>
      <c r="C71" s="45">
        <v>0</v>
      </c>
      <c r="D71" s="44" t="s">
        <v>126</v>
      </c>
      <c r="E71" s="46">
        <v>0</v>
      </c>
      <c r="F71" s="44" t="s">
        <v>211</v>
      </c>
      <c r="G71" s="46">
        <v>30</v>
      </c>
      <c r="H71" s="77" t="s">
        <v>126</v>
      </c>
      <c r="I71" s="100">
        <v>0</v>
      </c>
      <c r="J71" s="44" t="s">
        <v>126</v>
      </c>
      <c r="K71" s="47">
        <v>0</v>
      </c>
      <c r="L71" s="44" t="s">
        <v>126</v>
      </c>
      <c r="M71" s="47">
        <v>0</v>
      </c>
      <c r="N71" s="44" t="s">
        <v>136</v>
      </c>
      <c r="O71" s="47">
        <v>-376.0273972602739</v>
      </c>
    </row>
    <row r="72" spans="1:15" s="48" customFormat="1" ht="11.25">
      <c r="A72" s="43">
        <v>66</v>
      </c>
      <c r="B72" s="44" t="s">
        <v>129</v>
      </c>
      <c r="C72" s="45">
        <v>0</v>
      </c>
      <c r="D72" s="44" t="s">
        <v>129</v>
      </c>
      <c r="E72" s="46">
        <v>0</v>
      </c>
      <c r="F72" s="44" t="s">
        <v>129</v>
      </c>
      <c r="G72" s="46">
        <v>12</v>
      </c>
      <c r="H72" s="77" t="s">
        <v>129</v>
      </c>
      <c r="I72" s="100">
        <v>0</v>
      </c>
      <c r="J72" s="44" t="s">
        <v>129</v>
      </c>
      <c r="K72" s="47">
        <v>0</v>
      </c>
      <c r="L72" s="44" t="s">
        <v>129</v>
      </c>
      <c r="M72" s="47">
        <v>0</v>
      </c>
      <c r="N72" s="44" t="s">
        <v>29</v>
      </c>
      <c r="O72" s="47">
        <v>-634.0273972602739</v>
      </c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84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84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84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84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84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84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84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84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84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84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84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84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84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84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84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84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84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84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84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84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84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84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84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84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84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84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84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84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84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84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84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84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84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84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84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84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84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84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84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84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84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84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84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キヤノン販売株式会社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</dc:creator>
  <cp:keywords/>
  <dc:description/>
  <cp:lastModifiedBy>TAKU</cp:lastModifiedBy>
  <cp:lastPrinted>2004-06-07T13:27:35Z</cp:lastPrinted>
  <dcterms:created xsi:type="dcterms:W3CDTF">1999-06-23T02:09:00Z</dcterms:created>
  <dcterms:modified xsi:type="dcterms:W3CDTF">2018-09-09T08:33:38Z</dcterms:modified>
  <cp:category/>
  <cp:version/>
  <cp:contentType/>
  <cp:contentStatus/>
</cp:coreProperties>
</file>