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1"/>
  </bookViews>
  <sheets>
    <sheet name="申込書" sheetId="1" r:id="rId1"/>
    <sheet name="見本・記入例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<sst xmlns="http://schemas.openxmlformats.org/spreadsheetml/2006/main" count="225" uniqueCount="91">
  <si>
    <t>氏名</t>
  </si>
  <si>
    <t>性別</t>
  </si>
  <si>
    <t>住所</t>
  </si>
  <si>
    <t>年齢</t>
  </si>
  <si>
    <t>歳</t>
  </si>
  <si>
    <t>生年月日</t>
  </si>
  <si>
    <t>年</t>
  </si>
  <si>
    <t>月</t>
  </si>
  <si>
    <t>日</t>
  </si>
  <si>
    <t>プログラム</t>
  </si>
  <si>
    <t>レンタル</t>
  </si>
  <si>
    <t>要</t>
  </si>
  <si>
    <t>不要</t>
  </si>
  <si>
    <t>円</t>
  </si>
  <si>
    <t>合計</t>
  </si>
  <si>
    <t>男</t>
  </si>
  <si>
    <t>女</t>
  </si>
  <si>
    <t>郵便番号</t>
  </si>
  <si>
    <t>電話番号</t>
  </si>
  <si>
    <t>ME</t>
  </si>
  <si>
    <t>WE</t>
  </si>
  <si>
    <t>クラス</t>
  </si>
  <si>
    <t>カード</t>
  </si>
  <si>
    <t>MYカード</t>
  </si>
  <si>
    <t>参加費</t>
  </si>
  <si>
    <t>　　第27回埼玉県オリエンテーリング協会大会　参加申込書</t>
  </si>
  <si>
    <t>ふりがな</t>
  </si>
  <si>
    <t>－</t>
  </si>
  <si>
    <t>－</t>
  </si>
  <si>
    <t>M21A</t>
  </si>
  <si>
    <t>W21A</t>
  </si>
  <si>
    <t>M30A</t>
  </si>
  <si>
    <t>M40A</t>
  </si>
  <si>
    <t>W40A</t>
  </si>
  <si>
    <t>M50A</t>
  </si>
  <si>
    <t>W50A</t>
  </si>
  <si>
    <t>W30A</t>
  </si>
  <si>
    <t>M60A</t>
  </si>
  <si>
    <t>W60A</t>
  </si>
  <si>
    <t>M70A</t>
  </si>
  <si>
    <t>M20A</t>
  </si>
  <si>
    <t>M18A</t>
  </si>
  <si>
    <t>M15A</t>
  </si>
  <si>
    <t>M12</t>
  </si>
  <si>
    <t>W20A</t>
  </si>
  <si>
    <t>W15A</t>
  </si>
  <si>
    <t>W18A</t>
  </si>
  <si>
    <t>W12</t>
  </si>
  <si>
    <t>B</t>
  </si>
  <si>
    <t>N</t>
  </si>
  <si>
    <t>B</t>
  </si>
  <si>
    <t>以上</t>
  </si>
  <si>
    <t>以下</t>
  </si>
  <si>
    <t>番号</t>
  </si>
  <si>
    <t>参加可能</t>
  </si>
  <si>
    <t>最大値</t>
  </si>
  <si>
    <t>交通手段</t>
  </si>
  <si>
    <t>送金手段</t>
  </si>
  <si>
    <t>送金日</t>
  </si>
  <si>
    <t>所属クラブ
（8文字以内）</t>
  </si>
  <si>
    <t>競技者登録</t>
  </si>
  <si>
    <t>参加希望クラス</t>
  </si>
  <si>
    <t>最大クラス</t>
  </si>
  <si>
    <t>一時登録</t>
  </si>
  <si>
    <t>登録済</t>
  </si>
  <si>
    <t xml:space="preserve">Ｅメール
</t>
  </si>
  <si>
    <t>Ｅカード</t>
  </si>
  <si>
    <t>登録済⇒登録番号</t>
  </si>
  <si>
    <t>交通機関</t>
  </si>
  <si>
    <t>車</t>
  </si>
  <si>
    <t>公共交通機関</t>
  </si>
  <si>
    <t>埼玉県協会会員ですか</t>
  </si>
  <si>
    <t>埼玉県協会</t>
  </si>
  <si>
    <t>はい（会員）</t>
  </si>
  <si>
    <t>いいえ（非会員）</t>
  </si>
  <si>
    <t>成績表</t>
  </si>
  <si>
    <t>マイカード⇒カード番号</t>
  </si>
  <si>
    <t>年齢計算結果</t>
  </si>
  <si>
    <t>日</t>
  </si>
  <si>
    <t>振り込み</t>
  </si>
  <si>
    <t>銀行振込</t>
  </si>
  <si>
    <t>郵貯銀行</t>
  </si>
  <si>
    <t>2012年3月31日現在の年齢</t>
  </si>
  <si>
    <t>MYカード</t>
  </si>
  <si>
    <t>さきたま　たろう</t>
  </si>
  <si>
    <t>埼玉　太郎</t>
  </si>
  <si>
    <t>春日部OLC</t>
  </si>
  <si>
    <t>埼玉県さいたま市北区日進町4-・・・・・</t>
  </si>
  <si>
    <t>090-0000-0000</t>
  </si>
  <si>
    <t>xxxxxxx@gmail.com</t>
  </si>
  <si>
    <t>　「見本・記入例」シートを参考に「申込書」シートに入力してください」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</si>
</sst>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0"/>
    <numFmt numFmtId="183" formatCode="[&lt;=999]000;[&lt;=9999]000\-00;000\-0000"/>
    <numFmt numFmtId="184" formatCode="[&lt;=99999999]####\-####;\(00\)\ ####\-####"/>
    <numFmt numFmtId="185" formatCode="0_);[Red]\(0\)"/>
    <numFmt numFmtId="186" formatCode="#,##0_);[Red]\(#,##0\)"/>
    <numFmt numFmtId="187" formatCode="000"/>
    <numFmt numFmtId="188" formatCode="0000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18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10"/>
      <name val="ＭＳ Ｐゴシック"/>
      <family val="3"/>
    </font>
    <font>
      <sz val="10.5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b/>
      <sz val="14"/>
      <color theme="1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33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49" fontId="49" fillId="0" borderId="2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49" fontId="49" fillId="0" borderId="0" xfId="0" applyNumberFormat="1" applyFont="1" applyBorder="1" applyAlignment="1">
      <alignment vertical="center"/>
    </xf>
    <xf numFmtId="49" fontId="49" fillId="0" borderId="21" xfId="0" applyNumberFormat="1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181" fontId="50" fillId="0" borderId="24" xfId="0" applyNumberFormat="1" applyFont="1" applyBorder="1" applyAlignment="1">
      <alignment vertical="center"/>
    </xf>
    <xf numFmtId="0" fontId="49" fillId="0" borderId="25" xfId="0" applyFont="1" applyBorder="1" applyAlignment="1">
      <alignment vertical="center"/>
    </xf>
    <xf numFmtId="0" fontId="49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9" fillId="28" borderId="26" xfId="0" applyFont="1" applyFill="1" applyBorder="1" applyAlignment="1">
      <alignment horizontal="center" vertical="center"/>
    </xf>
    <xf numFmtId="0" fontId="49" fillId="28" borderId="20" xfId="0" applyFont="1" applyFill="1" applyBorder="1" applyAlignment="1">
      <alignment horizontal="center" vertical="center"/>
    </xf>
    <xf numFmtId="0" fontId="49" fillId="28" borderId="27" xfId="0" applyFont="1" applyFill="1" applyBorder="1" applyAlignment="1">
      <alignment horizontal="center" vertical="center"/>
    </xf>
    <xf numFmtId="176" fontId="49" fillId="28" borderId="28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14" fontId="49" fillId="0" borderId="0" xfId="0" applyNumberFormat="1" applyFont="1" applyAlignment="1">
      <alignment vertical="center"/>
    </xf>
    <xf numFmtId="0" fontId="0" fillId="0" borderId="29" xfId="0" applyFill="1" applyBorder="1" applyAlignment="1">
      <alignment vertical="center"/>
    </xf>
    <xf numFmtId="49" fontId="49" fillId="0" borderId="20" xfId="0" applyNumberFormat="1" applyFont="1" applyBorder="1" applyAlignment="1">
      <alignment horizontal="center" vertical="center"/>
    </xf>
    <xf numFmtId="49" fontId="49" fillId="0" borderId="30" xfId="0" applyNumberFormat="1" applyFont="1" applyBorder="1" applyAlignment="1">
      <alignment vertical="center"/>
    </xf>
    <xf numFmtId="49" fontId="49" fillId="0" borderId="14" xfId="0" applyNumberFormat="1" applyFont="1" applyBorder="1" applyAlignment="1">
      <alignment vertical="center"/>
    </xf>
    <xf numFmtId="49" fontId="49" fillId="0" borderId="31" xfId="0" applyNumberFormat="1" applyFont="1" applyBorder="1" applyAlignment="1">
      <alignment vertical="center"/>
    </xf>
    <xf numFmtId="0" fontId="49" fillId="0" borderId="32" xfId="0" applyFont="1" applyBorder="1" applyAlignment="1">
      <alignment vertical="center"/>
    </xf>
    <xf numFmtId="0" fontId="49" fillId="0" borderId="33" xfId="0" applyFont="1" applyBorder="1" applyAlignment="1">
      <alignment vertical="center"/>
    </xf>
    <xf numFmtId="0" fontId="49" fillId="0" borderId="34" xfId="0" applyFont="1" applyBorder="1" applyAlignment="1">
      <alignment vertical="center"/>
    </xf>
    <xf numFmtId="0" fontId="49" fillId="0" borderId="35" xfId="0" applyFont="1" applyBorder="1" applyAlignment="1">
      <alignment vertical="center"/>
    </xf>
    <xf numFmtId="49" fontId="49" fillId="0" borderId="12" xfId="0" applyNumberFormat="1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187" fontId="49" fillId="28" borderId="28" xfId="0" applyNumberFormat="1" applyFont="1" applyFill="1" applyBorder="1" applyAlignment="1">
      <alignment horizontal="center" vertical="center"/>
    </xf>
    <xf numFmtId="188" fontId="49" fillId="28" borderId="28" xfId="0" applyNumberFormat="1" applyFont="1" applyFill="1" applyBorder="1" applyAlignment="1">
      <alignment horizontal="center" vertical="center"/>
    </xf>
    <xf numFmtId="0" fontId="49" fillId="0" borderId="37" xfId="0" applyFont="1" applyBorder="1" applyAlignment="1">
      <alignment vertical="center"/>
    </xf>
    <xf numFmtId="0" fontId="49" fillId="0" borderId="38" xfId="0" applyFont="1" applyBorder="1" applyAlignment="1">
      <alignment vertical="center"/>
    </xf>
    <xf numFmtId="0" fontId="49" fillId="0" borderId="39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9" fillId="28" borderId="26" xfId="0" applyFont="1" applyFill="1" applyBorder="1" applyAlignment="1">
      <alignment horizontal="center" vertical="center"/>
    </xf>
    <xf numFmtId="0" fontId="49" fillId="28" borderId="20" xfId="0" applyFont="1" applyFill="1" applyBorder="1" applyAlignment="1">
      <alignment horizontal="center" vertical="center"/>
    </xf>
    <xf numFmtId="0" fontId="49" fillId="28" borderId="27" xfId="0" applyFont="1" applyFill="1" applyBorder="1" applyAlignment="1">
      <alignment horizontal="center" vertical="center"/>
    </xf>
    <xf numFmtId="0" fontId="49" fillId="0" borderId="40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49" fontId="49" fillId="28" borderId="26" xfId="0" applyNumberFormat="1" applyFont="1" applyFill="1" applyBorder="1" applyAlignment="1">
      <alignment vertical="center"/>
    </xf>
    <xf numFmtId="49" fontId="49" fillId="28" borderId="20" xfId="0" applyNumberFormat="1" applyFont="1" applyFill="1" applyBorder="1" applyAlignment="1">
      <alignment vertical="center"/>
    </xf>
    <xf numFmtId="49" fontId="49" fillId="28" borderId="27" xfId="0" applyNumberFormat="1" applyFont="1" applyFill="1" applyBorder="1" applyAlignment="1">
      <alignment vertical="center"/>
    </xf>
    <xf numFmtId="49" fontId="49" fillId="28" borderId="41" xfId="0" applyNumberFormat="1" applyFont="1" applyFill="1" applyBorder="1" applyAlignment="1">
      <alignment vertical="center"/>
    </xf>
    <xf numFmtId="49" fontId="49" fillId="28" borderId="40" xfId="0" applyNumberFormat="1" applyFont="1" applyFill="1" applyBorder="1" applyAlignment="1">
      <alignment vertical="center"/>
    </xf>
    <xf numFmtId="49" fontId="49" fillId="28" borderId="42" xfId="0" applyNumberFormat="1" applyFont="1" applyFill="1" applyBorder="1" applyAlignment="1">
      <alignment vertical="center"/>
    </xf>
    <xf numFmtId="49" fontId="49" fillId="28" borderId="43" xfId="0" applyNumberFormat="1" applyFont="1" applyFill="1" applyBorder="1" applyAlignment="1">
      <alignment vertical="center"/>
    </xf>
    <xf numFmtId="49" fontId="49" fillId="28" borderId="44" xfId="0" applyNumberFormat="1" applyFont="1" applyFill="1" applyBorder="1" applyAlignment="1">
      <alignment vertical="center"/>
    </xf>
    <xf numFmtId="49" fontId="49" fillId="28" borderId="45" xfId="0" applyNumberFormat="1" applyFont="1" applyFill="1" applyBorder="1" applyAlignment="1">
      <alignment vertical="center"/>
    </xf>
    <xf numFmtId="182" fontId="6" fillId="28" borderId="46" xfId="0" applyNumberFormat="1" applyFont="1" applyFill="1" applyBorder="1" applyAlignment="1">
      <alignment horizontal="center" vertical="center"/>
    </xf>
    <xf numFmtId="182" fontId="6" fillId="28" borderId="47" xfId="0" applyNumberFormat="1" applyFont="1" applyFill="1" applyBorder="1" applyAlignment="1">
      <alignment horizontal="center" vertical="center"/>
    </xf>
    <xf numFmtId="0" fontId="6" fillId="28" borderId="46" xfId="0" applyFont="1" applyFill="1" applyBorder="1" applyAlignment="1">
      <alignment horizontal="center" vertical="center"/>
    </xf>
    <xf numFmtId="0" fontId="6" fillId="28" borderId="47" xfId="0" applyFont="1" applyFill="1" applyBorder="1" applyAlignment="1">
      <alignment horizontal="center" vertical="center"/>
    </xf>
    <xf numFmtId="55" fontId="49" fillId="0" borderId="10" xfId="0" applyNumberFormat="1" applyFont="1" applyBorder="1" applyAlignment="1" quotePrefix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49" fillId="28" borderId="41" xfId="0" applyNumberFormat="1" applyFont="1" applyFill="1" applyBorder="1" applyAlignment="1">
      <alignment vertical="center" wrapText="1"/>
    </xf>
    <xf numFmtId="49" fontId="49" fillId="28" borderId="40" xfId="0" applyNumberFormat="1" applyFont="1" applyFill="1" applyBorder="1" applyAlignment="1">
      <alignment vertical="center" wrapText="1"/>
    </xf>
    <xf numFmtId="49" fontId="49" fillId="28" borderId="42" xfId="0" applyNumberFormat="1" applyFont="1" applyFill="1" applyBorder="1" applyAlignment="1">
      <alignment vertical="center" wrapText="1"/>
    </xf>
    <xf numFmtId="49" fontId="49" fillId="28" borderId="21" xfId="0" applyNumberFormat="1" applyFont="1" applyFill="1" applyBorder="1" applyAlignment="1">
      <alignment vertical="center" wrapText="1"/>
    </xf>
    <xf numFmtId="49" fontId="49" fillId="28" borderId="0" xfId="0" applyNumberFormat="1" applyFont="1" applyFill="1" applyBorder="1" applyAlignment="1">
      <alignment vertical="center" wrapText="1"/>
    </xf>
    <xf numFmtId="49" fontId="49" fillId="28" borderId="48" xfId="0" applyNumberFormat="1" applyFont="1" applyFill="1" applyBorder="1" applyAlignment="1">
      <alignment vertical="center" wrapText="1"/>
    </xf>
    <xf numFmtId="49" fontId="49" fillId="28" borderId="43" xfId="0" applyNumberFormat="1" applyFont="1" applyFill="1" applyBorder="1" applyAlignment="1">
      <alignment vertical="center" wrapText="1"/>
    </xf>
    <xf numFmtId="49" fontId="49" fillId="28" borderId="44" xfId="0" applyNumberFormat="1" applyFont="1" applyFill="1" applyBorder="1" applyAlignment="1">
      <alignment vertical="center" wrapText="1"/>
    </xf>
    <xf numFmtId="49" fontId="49" fillId="28" borderId="45" xfId="0" applyNumberFormat="1" applyFont="1" applyFill="1" applyBorder="1" applyAlignment="1">
      <alignment vertical="center" wrapText="1"/>
    </xf>
    <xf numFmtId="0" fontId="6" fillId="28" borderId="49" xfId="0" applyFont="1" applyFill="1" applyBorder="1" applyAlignment="1">
      <alignment horizontal="center" vertical="center"/>
    </xf>
    <xf numFmtId="0" fontId="49" fillId="0" borderId="33" xfId="0" applyFont="1" applyBorder="1" applyAlignment="1">
      <alignment vertical="center" wrapText="1"/>
    </xf>
    <xf numFmtId="0" fontId="49" fillId="0" borderId="50" xfId="0" applyFont="1" applyBorder="1" applyAlignment="1">
      <alignment vertical="center" wrapText="1"/>
    </xf>
    <xf numFmtId="184" fontId="51" fillId="28" borderId="26" xfId="0" applyNumberFormat="1" applyFont="1" applyFill="1" applyBorder="1" applyAlignment="1">
      <alignment vertical="center" wrapText="1"/>
    </xf>
    <xf numFmtId="0" fontId="51" fillId="28" borderId="20" xfId="0" applyFont="1" applyFill="1" applyBorder="1" applyAlignment="1">
      <alignment vertical="center" wrapText="1"/>
    </xf>
    <xf numFmtId="0" fontId="51" fillId="28" borderId="27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52" xfId="0" applyBorder="1" applyAlignment="1">
      <alignment vertical="center"/>
    </xf>
    <xf numFmtId="49" fontId="35" fillId="28" borderId="26" xfId="43" applyNumberFormat="1" applyFill="1" applyBorder="1" applyAlignment="1" applyProtection="1">
      <alignment horizontal="center" vertical="center" wrapText="1"/>
      <protection/>
    </xf>
    <xf numFmtId="49" fontId="0" fillId="28" borderId="20" xfId="0" applyNumberFormat="1" applyFill="1" applyBorder="1" applyAlignment="1">
      <alignment vertical="center" wrapText="1"/>
    </xf>
    <xf numFmtId="49" fontId="0" fillId="28" borderId="27" xfId="0" applyNumberFormat="1" applyFill="1" applyBorder="1" applyAlignment="1">
      <alignment vertical="center" wrapText="1"/>
    </xf>
    <xf numFmtId="0" fontId="52" fillId="28" borderId="26" xfId="0" applyFont="1" applyFill="1" applyBorder="1" applyAlignment="1">
      <alignment vertical="center"/>
    </xf>
    <xf numFmtId="0" fontId="0" fillId="28" borderId="20" xfId="0" applyFill="1" applyBorder="1" applyAlignment="1">
      <alignment vertical="center"/>
    </xf>
    <xf numFmtId="0" fontId="0" fillId="28" borderId="27" xfId="0" applyFill="1" applyBorder="1" applyAlignment="1">
      <alignment vertical="center"/>
    </xf>
    <xf numFmtId="0" fontId="49" fillId="0" borderId="24" xfId="0" applyFont="1" applyBorder="1" applyAlignment="1">
      <alignment vertical="center" wrapText="1"/>
    </xf>
    <xf numFmtId="49" fontId="51" fillId="28" borderId="26" xfId="0" applyNumberFormat="1" applyFont="1" applyFill="1" applyBorder="1" applyAlignment="1">
      <alignment vertical="center"/>
    </xf>
    <xf numFmtId="0" fontId="49" fillId="28" borderId="26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7" xfId="0" applyBorder="1" applyAlignment="1">
      <alignment vertical="center"/>
    </xf>
    <xf numFmtId="0" fontId="49" fillId="0" borderId="24" xfId="0" applyFont="1" applyBorder="1" applyAlignment="1">
      <alignment vertical="center"/>
    </xf>
    <xf numFmtId="0" fontId="6" fillId="28" borderId="26" xfId="0" applyFont="1" applyFill="1" applyBorder="1" applyAlignment="1" applyProtection="1">
      <alignment vertical="center"/>
      <protection locked="0"/>
    </xf>
    <xf numFmtId="0" fontId="50" fillId="28" borderId="27" xfId="0" applyFont="1" applyFill="1" applyBorder="1" applyAlignment="1" applyProtection="1">
      <alignment vertical="center"/>
      <protection locked="0"/>
    </xf>
    <xf numFmtId="0" fontId="53" fillId="28" borderId="26" xfId="0" applyFont="1" applyFill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5" fillId="28" borderId="26" xfId="0" applyFont="1" applyFill="1" applyBorder="1" applyAlignment="1">
      <alignment vertical="center"/>
    </xf>
    <xf numFmtId="0" fontId="55" fillId="28" borderId="27" xfId="0" applyFont="1" applyFill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0" fillId="0" borderId="14" xfId="0" applyBorder="1" applyAlignment="1">
      <alignment vertical="center"/>
    </xf>
    <xf numFmtId="186" fontId="50" fillId="0" borderId="16" xfId="0" applyNumberFormat="1" applyFont="1" applyBorder="1" applyAlignment="1">
      <alignment vertical="center"/>
    </xf>
    <xf numFmtId="186" fontId="0" fillId="0" borderId="11" xfId="0" applyNumberForma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2" fillId="28" borderId="27" xfId="0" applyFont="1" applyFill="1" applyBorder="1" applyAlignment="1">
      <alignment vertical="center"/>
    </xf>
    <xf numFmtId="0" fontId="49" fillId="28" borderId="26" xfId="0" applyFont="1" applyFill="1" applyBorder="1" applyAlignment="1">
      <alignment horizontal="center" vertical="center"/>
    </xf>
    <xf numFmtId="0" fontId="49" fillId="28" borderId="20" xfId="0" applyFont="1" applyFill="1" applyBorder="1" applyAlignment="1">
      <alignment horizontal="center" vertical="center"/>
    </xf>
    <xf numFmtId="0" fontId="49" fillId="28" borderId="27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4" fillId="28" borderId="46" xfId="0" applyFont="1" applyFill="1" applyBorder="1" applyAlignment="1">
      <alignment horizontal="center" vertical="center"/>
    </xf>
    <xf numFmtId="0" fontId="4" fillId="28" borderId="4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19</xdr:row>
      <xdr:rowOff>95250</xdr:rowOff>
    </xdr:from>
    <xdr:to>
      <xdr:col>6</xdr:col>
      <xdr:colOff>180975</xdr:colOff>
      <xdr:row>27</xdr:row>
      <xdr:rowOff>85725</xdr:rowOff>
    </xdr:to>
    <xdr:sp>
      <xdr:nvSpPr>
        <xdr:cNvPr id="1" name="AutoShape 134"/>
        <xdr:cNvSpPr>
          <a:spLocks/>
        </xdr:cNvSpPr>
      </xdr:nvSpPr>
      <xdr:spPr>
        <a:xfrm>
          <a:off x="266700" y="4400550"/>
          <a:ext cx="2800350" cy="1504950"/>
        </a:xfrm>
        <a:prstGeom prst="wedgeRectCallout">
          <a:avLst>
            <a:gd name="adj1" fmla="val -38796"/>
            <a:gd name="adj2" fmla="val 30069"/>
          </a:avLst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記入上のお願い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１　黄色枠に文字を記入あるいはリストから選択してください。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２　</a:t>
          </a:r>
          <a:r>
            <a:rPr lang="en-US" cap="none" sz="1200" b="0" i="0" u="none" baseline="0">
              <a:solidFill>
                <a:srgbClr val="FF0000"/>
              </a:solidFill>
            </a:rPr>
            <a:t>上から①生年月日⇒②年齢</a:t>
          </a:r>
          <a:r>
            <a:rPr lang="en-US" cap="none" sz="1200" b="0" i="0" u="none" baseline="0">
              <a:solidFill>
                <a:srgbClr val="FF0000"/>
              </a:solidFill>
            </a:rPr>
            <a:t>⇒③性別⇒④</a:t>
          </a:r>
          <a:r>
            <a:rPr lang="en-US" cap="none" sz="1200" b="0" i="0" u="none" baseline="0">
              <a:solidFill>
                <a:srgbClr val="FF0000"/>
              </a:solidFill>
            </a:rPr>
            <a:t>参加希望クラスの順に入力してください。　（参加可能クラスを</a:t>
          </a:r>
          <a:r>
            <a:rPr lang="en-US" cap="none" sz="1200" b="0" i="0" u="none" baseline="0">
              <a:solidFill>
                <a:srgbClr val="FF0000"/>
              </a:solidFill>
            </a:rPr>
            <a:t>年齢・性別から</a:t>
          </a:r>
          <a:r>
            <a:rPr lang="en-US" cap="none" sz="1200" b="0" i="0" u="none" baseline="0">
              <a:solidFill>
                <a:srgbClr val="FF0000"/>
              </a:solidFill>
            </a:rPr>
            <a:t>自動計算するようになっています）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22</xdr:row>
      <xdr:rowOff>57150</xdr:rowOff>
    </xdr:from>
    <xdr:to>
      <xdr:col>16</xdr:col>
      <xdr:colOff>85725</xdr:colOff>
      <xdr:row>23</xdr:row>
      <xdr:rowOff>152400</xdr:rowOff>
    </xdr:to>
    <xdr:sp>
      <xdr:nvSpPr>
        <xdr:cNvPr id="1" name="AutoShape 134"/>
        <xdr:cNvSpPr>
          <a:spLocks/>
        </xdr:cNvSpPr>
      </xdr:nvSpPr>
      <xdr:spPr>
        <a:xfrm>
          <a:off x="5343525" y="4953000"/>
          <a:ext cx="1476375" cy="276225"/>
        </a:xfrm>
        <a:prstGeom prst="wedgeRectCallout">
          <a:avLst>
            <a:gd name="adj1" fmla="val -66055"/>
            <a:gd name="adj2" fmla="val 22800"/>
          </a:avLst>
        </a:prstGeom>
        <a:solidFill>
          <a:srgbClr val="FFFFFF"/>
        </a:solidFill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</a:rPr>
            <a:t>「要　不要」から選択</a:t>
          </a:r>
        </a:p>
      </xdr:txBody>
    </xdr:sp>
    <xdr:clientData/>
  </xdr:twoCellAnchor>
  <xdr:twoCellAnchor>
    <xdr:from>
      <xdr:col>12</xdr:col>
      <xdr:colOff>133350</xdr:colOff>
      <xdr:row>24</xdr:row>
      <xdr:rowOff>66675</xdr:rowOff>
    </xdr:from>
    <xdr:to>
      <xdr:col>16</xdr:col>
      <xdr:colOff>76200</xdr:colOff>
      <xdr:row>25</xdr:row>
      <xdr:rowOff>161925</xdr:rowOff>
    </xdr:to>
    <xdr:sp>
      <xdr:nvSpPr>
        <xdr:cNvPr id="2" name="AutoShape 134"/>
        <xdr:cNvSpPr>
          <a:spLocks/>
        </xdr:cNvSpPr>
      </xdr:nvSpPr>
      <xdr:spPr>
        <a:xfrm>
          <a:off x="5334000" y="5334000"/>
          <a:ext cx="1476375" cy="276225"/>
        </a:xfrm>
        <a:prstGeom prst="wedgeRectCallout">
          <a:avLst>
            <a:gd name="adj1" fmla="val -66055"/>
            <a:gd name="adj2" fmla="val 22800"/>
          </a:avLst>
        </a:prstGeom>
        <a:solidFill>
          <a:srgbClr val="FFFFFF"/>
        </a:solidFill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</a:rPr>
            <a:t>「要　不要」から選択</a:t>
          </a:r>
        </a:p>
      </xdr:txBody>
    </xdr:sp>
    <xdr:clientData/>
  </xdr:twoCellAnchor>
  <xdr:twoCellAnchor>
    <xdr:from>
      <xdr:col>18</xdr:col>
      <xdr:colOff>142875</xdr:colOff>
      <xdr:row>21</xdr:row>
      <xdr:rowOff>66675</xdr:rowOff>
    </xdr:from>
    <xdr:to>
      <xdr:col>34</xdr:col>
      <xdr:colOff>533400</xdr:colOff>
      <xdr:row>24</xdr:row>
      <xdr:rowOff>66675</xdr:rowOff>
    </xdr:to>
    <xdr:sp>
      <xdr:nvSpPr>
        <xdr:cNvPr id="3" name="AutoShape 134"/>
        <xdr:cNvSpPr>
          <a:spLocks/>
        </xdr:cNvSpPr>
      </xdr:nvSpPr>
      <xdr:spPr>
        <a:xfrm>
          <a:off x="7924800" y="4791075"/>
          <a:ext cx="2819400" cy="542925"/>
        </a:xfrm>
        <a:prstGeom prst="wedgeRectCallout">
          <a:avLst>
            <a:gd name="adj1" fmla="val -97462"/>
            <a:gd name="adj2" fmla="val -59875"/>
          </a:avLst>
        </a:prstGeom>
        <a:noFill/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</a:rPr>
            <a:t>「</a:t>
          </a:r>
          <a:r>
            <a:rPr lang="en-US" cap="none" sz="1100" b="0" i="0" u="none" baseline="0">
              <a:solidFill>
                <a:srgbClr val="800080"/>
              </a:solidFill>
            </a:rPr>
            <a:t>MY</a:t>
          </a:r>
          <a:r>
            <a:rPr lang="en-US" cap="none" sz="1100" b="0" i="0" u="none" baseline="0">
              <a:solidFill>
                <a:srgbClr val="800080"/>
              </a:solidFill>
            </a:rPr>
            <a:t>カード　レンタル」から選択</a:t>
          </a:r>
          <a:r>
            <a:rPr lang="en-US" cap="none" sz="1100" b="0" i="0" u="none" baseline="0">
              <a:solidFill>
                <a:srgbClr val="800080"/>
              </a:solidFill>
            </a:rPr>
            <a:t>
</a:t>
          </a:r>
          <a:r>
            <a:rPr lang="en-US" cap="none" sz="1100" b="0" i="0" u="none" baseline="0">
              <a:solidFill>
                <a:srgbClr val="800080"/>
              </a:solidFill>
            </a:rPr>
            <a:t>MY</a:t>
          </a:r>
          <a:r>
            <a:rPr lang="en-US" cap="none" sz="1100" b="0" i="0" u="none" baseline="0">
              <a:solidFill>
                <a:srgbClr val="800080"/>
              </a:solidFill>
            </a:rPr>
            <a:t>カードの方はカード番号を記入してください。</a:t>
          </a:r>
        </a:p>
      </xdr:txBody>
    </xdr:sp>
    <xdr:clientData/>
  </xdr:twoCellAnchor>
  <xdr:twoCellAnchor>
    <xdr:from>
      <xdr:col>18</xdr:col>
      <xdr:colOff>123825</xdr:colOff>
      <xdr:row>18</xdr:row>
      <xdr:rowOff>66675</xdr:rowOff>
    </xdr:from>
    <xdr:to>
      <xdr:col>34</xdr:col>
      <xdr:colOff>514350</xdr:colOff>
      <xdr:row>20</xdr:row>
      <xdr:rowOff>209550</xdr:rowOff>
    </xdr:to>
    <xdr:sp>
      <xdr:nvSpPr>
        <xdr:cNvPr id="4" name="AutoShape 134"/>
        <xdr:cNvSpPr>
          <a:spLocks/>
        </xdr:cNvSpPr>
      </xdr:nvSpPr>
      <xdr:spPr>
        <a:xfrm>
          <a:off x="7905750" y="4181475"/>
          <a:ext cx="2819400" cy="542925"/>
        </a:xfrm>
        <a:prstGeom prst="wedgeRectCallout">
          <a:avLst>
            <a:gd name="adj1" fmla="val -101592"/>
            <a:gd name="adj2" fmla="val -42333"/>
          </a:avLst>
        </a:prstGeom>
        <a:noFill/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</a:rPr>
            <a:t>「登録済　一時登録　登録不要」から選択</a:t>
          </a:r>
          <a:r>
            <a:rPr lang="en-US" cap="none" sz="1100" b="0" i="0" u="none" baseline="0">
              <a:solidFill>
                <a:srgbClr val="800080"/>
              </a:solidFill>
            </a:rPr>
            <a:t>
</a:t>
          </a:r>
          <a:r>
            <a:rPr lang="en-US" cap="none" sz="1100" b="0" i="0" u="none" baseline="0">
              <a:solidFill>
                <a:srgbClr val="800080"/>
              </a:solidFill>
            </a:rPr>
            <a:t>登録済の方は競技者番号を記入してください。</a:t>
          </a:r>
        </a:p>
      </xdr:txBody>
    </xdr:sp>
    <xdr:clientData/>
  </xdr:twoCellAnchor>
  <xdr:twoCellAnchor>
    <xdr:from>
      <xdr:col>18</xdr:col>
      <xdr:colOff>304800</xdr:colOff>
      <xdr:row>15</xdr:row>
      <xdr:rowOff>266700</xdr:rowOff>
    </xdr:from>
    <xdr:to>
      <xdr:col>21</xdr:col>
      <xdr:colOff>628650</xdr:colOff>
      <xdr:row>17</xdr:row>
      <xdr:rowOff>76200</xdr:rowOff>
    </xdr:to>
    <xdr:sp>
      <xdr:nvSpPr>
        <xdr:cNvPr id="5" name="AutoShape 134"/>
        <xdr:cNvSpPr>
          <a:spLocks/>
        </xdr:cNvSpPr>
      </xdr:nvSpPr>
      <xdr:spPr>
        <a:xfrm>
          <a:off x="8086725" y="3552825"/>
          <a:ext cx="1838325" cy="419100"/>
        </a:xfrm>
        <a:prstGeom prst="wedgeRectCallout">
          <a:avLst>
            <a:gd name="adj1" fmla="val -184083"/>
            <a:gd name="adj2" fmla="val 66296"/>
          </a:avLst>
        </a:prstGeom>
        <a:noFill/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</a:rPr>
            <a:t>埼玉県協会会員の方は「はい（会員）」を選択してください。</a:t>
          </a:r>
        </a:p>
      </xdr:txBody>
    </xdr:sp>
    <xdr:clientData/>
  </xdr:twoCellAnchor>
  <xdr:twoCellAnchor>
    <xdr:from>
      <xdr:col>19</xdr:col>
      <xdr:colOff>104775</xdr:colOff>
      <xdr:row>12</xdr:row>
      <xdr:rowOff>180975</xdr:rowOff>
    </xdr:from>
    <xdr:to>
      <xdr:col>21</xdr:col>
      <xdr:colOff>742950</xdr:colOff>
      <xdr:row>14</xdr:row>
      <xdr:rowOff>9525</xdr:rowOff>
    </xdr:to>
    <xdr:sp>
      <xdr:nvSpPr>
        <xdr:cNvPr id="6" name="AutoShape 134"/>
        <xdr:cNvSpPr>
          <a:spLocks/>
        </xdr:cNvSpPr>
      </xdr:nvSpPr>
      <xdr:spPr>
        <a:xfrm>
          <a:off x="8201025" y="2486025"/>
          <a:ext cx="1838325" cy="419100"/>
        </a:xfrm>
        <a:prstGeom prst="wedgeRectCallout">
          <a:avLst>
            <a:gd name="adj1" fmla="val -94486"/>
            <a:gd name="adj2" fmla="val -90523"/>
          </a:avLst>
        </a:prstGeom>
        <a:noFill/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</a:rPr>
            <a:t>性別を選択してください。</a:t>
          </a:r>
        </a:p>
      </xdr:txBody>
    </xdr:sp>
    <xdr:clientData/>
  </xdr:twoCellAnchor>
  <xdr:twoCellAnchor>
    <xdr:from>
      <xdr:col>18</xdr:col>
      <xdr:colOff>200025</xdr:colOff>
      <xdr:row>8</xdr:row>
      <xdr:rowOff>114300</xdr:rowOff>
    </xdr:from>
    <xdr:to>
      <xdr:col>21</xdr:col>
      <xdr:colOff>523875</xdr:colOff>
      <xdr:row>10</xdr:row>
      <xdr:rowOff>161925</xdr:rowOff>
    </xdr:to>
    <xdr:sp>
      <xdr:nvSpPr>
        <xdr:cNvPr id="7" name="AutoShape 134"/>
        <xdr:cNvSpPr>
          <a:spLocks/>
        </xdr:cNvSpPr>
      </xdr:nvSpPr>
      <xdr:spPr>
        <a:xfrm>
          <a:off x="7981950" y="1676400"/>
          <a:ext cx="1838325" cy="419100"/>
        </a:xfrm>
        <a:prstGeom prst="wedgeRectCallout">
          <a:avLst>
            <a:gd name="adj1" fmla="val -159194"/>
            <a:gd name="adj2" fmla="val 89023"/>
          </a:avLst>
        </a:prstGeom>
        <a:noFill/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</a:rPr>
            <a:t>年齢は一応計算されますが、違っていたら手入力してください。</a:t>
          </a:r>
        </a:p>
      </xdr:txBody>
    </xdr:sp>
    <xdr:clientData/>
  </xdr:twoCellAnchor>
  <xdr:twoCellAnchor>
    <xdr:from>
      <xdr:col>12</xdr:col>
      <xdr:colOff>342900</xdr:colOff>
      <xdr:row>4</xdr:row>
      <xdr:rowOff>95250</xdr:rowOff>
    </xdr:from>
    <xdr:to>
      <xdr:col>17</xdr:col>
      <xdr:colOff>123825</xdr:colOff>
      <xdr:row>6</xdr:row>
      <xdr:rowOff>76200</xdr:rowOff>
    </xdr:to>
    <xdr:sp>
      <xdr:nvSpPr>
        <xdr:cNvPr id="8" name="AutoShape 134"/>
        <xdr:cNvSpPr>
          <a:spLocks/>
        </xdr:cNvSpPr>
      </xdr:nvSpPr>
      <xdr:spPr>
        <a:xfrm>
          <a:off x="5543550" y="838200"/>
          <a:ext cx="2105025" cy="419100"/>
        </a:xfrm>
        <a:prstGeom prst="wedgeRectCallout">
          <a:avLst>
            <a:gd name="adj1" fmla="val -64874"/>
            <a:gd name="adj2" fmla="val 159476"/>
          </a:avLst>
        </a:prstGeom>
        <a:noFill/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</a:rPr>
            <a:t>西暦の頭</a:t>
          </a:r>
          <a:r>
            <a:rPr lang="en-US" cap="none" sz="1100" b="0" i="0" u="none" baseline="0">
              <a:solidFill>
                <a:srgbClr val="800080"/>
              </a:solidFill>
            </a:rPr>
            <a:t>2</a:t>
          </a:r>
          <a:r>
            <a:rPr lang="en-US" cap="none" sz="1100" b="0" i="0" u="none" baseline="0">
              <a:solidFill>
                <a:srgbClr val="800080"/>
              </a:solidFill>
            </a:rPr>
            <a:t>桁は自動計算されます。</a:t>
          </a:r>
        </a:p>
      </xdr:txBody>
    </xdr:sp>
    <xdr:clientData/>
  </xdr:twoCellAnchor>
  <xdr:twoCellAnchor>
    <xdr:from>
      <xdr:col>1</xdr:col>
      <xdr:colOff>66675</xdr:colOff>
      <xdr:row>25</xdr:row>
      <xdr:rowOff>76200</xdr:rowOff>
    </xdr:from>
    <xdr:to>
      <xdr:col>4</xdr:col>
      <xdr:colOff>28575</xdr:colOff>
      <xdr:row>27</xdr:row>
      <xdr:rowOff>66675</xdr:rowOff>
    </xdr:to>
    <xdr:sp>
      <xdr:nvSpPr>
        <xdr:cNvPr id="9" name="AutoShape 134"/>
        <xdr:cNvSpPr>
          <a:spLocks/>
        </xdr:cNvSpPr>
      </xdr:nvSpPr>
      <xdr:spPr>
        <a:xfrm>
          <a:off x="276225" y="5524500"/>
          <a:ext cx="1847850" cy="361950"/>
        </a:xfrm>
        <a:prstGeom prst="wedgeRectCallout">
          <a:avLst>
            <a:gd name="adj1" fmla="val -23444"/>
            <a:gd name="adj2" fmla="val -606893"/>
          </a:avLst>
        </a:prstGeom>
        <a:noFill/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</a:rPr>
            <a:t>交通手段を選択してください。</a:t>
          </a:r>
        </a:p>
      </xdr:txBody>
    </xdr:sp>
    <xdr:clientData/>
  </xdr:twoCellAnchor>
  <xdr:twoCellAnchor>
    <xdr:from>
      <xdr:col>1</xdr:col>
      <xdr:colOff>161925</xdr:colOff>
      <xdr:row>0</xdr:row>
      <xdr:rowOff>180975</xdr:rowOff>
    </xdr:from>
    <xdr:to>
      <xdr:col>4</xdr:col>
      <xdr:colOff>304800</xdr:colOff>
      <xdr:row>4</xdr:row>
      <xdr:rowOff>95250</xdr:rowOff>
    </xdr:to>
    <xdr:sp>
      <xdr:nvSpPr>
        <xdr:cNvPr id="10" name="AutoShape 134"/>
        <xdr:cNvSpPr>
          <a:spLocks/>
        </xdr:cNvSpPr>
      </xdr:nvSpPr>
      <xdr:spPr>
        <a:xfrm>
          <a:off x="371475" y="180975"/>
          <a:ext cx="2028825" cy="657225"/>
        </a:xfrm>
        <a:prstGeom prst="wedgeRectCallout">
          <a:avLst>
            <a:gd name="adj1" fmla="val 12300"/>
            <a:gd name="adj2" fmla="val 413148"/>
          </a:avLst>
        </a:prstGeom>
        <a:noFill/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</a:rPr>
            <a:t>参加希望クラスをリストから選択してください。</a:t>
          </a:r>
          <a:r>
            <a:rPr lang="en-US" cap="none" sz="1100" b="0" i="0" u="none" baseline="0">
              <a:solidFill>
                <a:srgbClr val="800080"/>
              </a:solidFill>
            </a:rPr>
            <a:t>
</a:t>
          </a:r>
        </a:p>
      </xdr:txBody>
    </xdr:sp>
    <xdr:clientData/>
  </xdr:twoCellAnchor>
  <xdr:twoCellAnchor>
    <xdr:from>
      <xdr:col>1</xdr:col>
      <xdr:colOff>990600</xdr:colOff>
      <xdr:row>21</xdr:row>
      <xdr:rowOff>66675</xdr:rowOff>
    </xdr:from>
    <xdr:to>
      <xdr:col>6</xdr:col>
      <xdr:colOff>152400</xdr:colOff>
      <xdr:row>24</xdr:row>
      <xdr:rowOff>38100</xdr:rowOff>
    </xdr:to>
    <xdr:sp>
      <xdr:nvSpPr>
        <xdr:cNvPr id="11" name="AutoShape 134"/>
        <xdr:cNvSpPr>
          <a:spLocks/>
        </xdr:cNvSpPr>
      </xdr:nvSpPr>
      <xdr:spPr>
        <a:xfrm>
          <a:off x="1200150" y="4791075"/>
          <a:ext cx="1838325" cy="514350"/>
        </a:xfrm>
        <a:prstGeom prst="wedgeRectCallout">
          <a:avLst>
            <a:gd name="adj1" fmla="val -13037"/>
            <a:gd name="adj2" fmla="val -243055"/>
          </a:avLst>
        </a:prstGeom>
        <a:noFill/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800080"/>
              </a:solidFill>
            </a:rPr>
            <a:t>送金方法を選択してください。</a:t>
          </a:r>
        </a:p>
      </xdr:txBody>
    </xdr:sp>
    <xdr:clientData/>
  </xdr:twoCellAnchor>
  <xdr:twoCellAnchor>
    <xdr:from>
      <xdr:col>5</xdr:col>
      <xdr:colOff>38100</xdr:colOff>
      <xdr:row>0</xdr:row>
      <xdr:rowOff>76200</xdr:rowOff>
    </xdr:from>
    <xdr:to>
      <xdr:col>10</xdr:col>
      <xdr:colOff>238125</xdr:colOff>
      <xdr:row>4</xdr:row>
      <xdr:rowOff>0</xdr:rowOff>
    </xdr:to>
    <xdr:sp>
      <xdr:nvSpPr>
        <xdr:cNvPr id="12" name="AutoShape 134"/>
        <xdr:cNvSpPr>
          <a:spLocks/>
        </xdr:cNvSpPr>
      </xdr:nvSpPr>
      <xdr:spPr>
        <a:xfrm>
          <a:off x="2628900" y="76200"/>
          <a:ext cx="1866900" cy="666750"/>
        </a:xfrm>
        <a:prstGeom prst="wedgeRectCallout">
          <a:avLst>
            <a:gd name="adj1" fmla="val -55120"/>
            <a:gd name="adj2" fmla="val 36222"/>
          </a:avLst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※※</a:t>
          </a:r>
          <a:r>
            <a:rPr lang="en-US" cap="none" sz="1100" b="0" i="0" u="none" baseline="0">
              <a:solidFill>
                <a:srgbClr val="FF0000"/>
              </a:solidFill>
            </a:rPr>
            <a:t>黄色枠に文字を記入あるいはリストから選択してください。</a:t>
          </a:r>
        </a:p>
      </xdr:txBody>
    </xdr:sp>
    <xdr:clientData/>
  </xdr:twoCellAnchor>
  <xdr:twoCellAnchor>
    <xdr:from>
      <xdr:col>11</xdr:col>
      <xdr:colOff>28575</xdr:colOff>
      <xdr:row>0</xdr:row>
      <xdr:rowOff>66675</xdr:rowOff>
    </xdr:from>
    <xdr:to>
      <xdr:col>19</xdr:col>
      <xdr:colOff>314325</xdr:colOff>
      <xdr:row>3</xdr:row>
      <xdr:rowOff>180975</xdr:rowOff>
    </xdr:to>
    <xdr:sp>
      <xdr:nvSpPr>
        <xdr:cNvPr id="13" name="AutoShape 134"/>
        <xdr:cNvSpPr>
          <a:spLocks/>
        </xdr:cNvSpPr>
      </xdr:nvSpPr>
      <xdr:spPr>
        <a:xfrm>
          <a:off x="4714875" y="66675"/>
          <a:ext cx="3695700" cy="666750"/>
        </a:xfrm>
        <a:prstGeom prst="wedgeRectCallout">
          <a:avLst>
            <a:gd name="adj1" fmla="val -55120"/>
            <a:gd name="adj2" fmla="val 36222"/>
          </a:avLst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上から①生年月日⇒②年齢⇒③</a:t>
          </a:r>
          <a:r>
            <a:rPr lang="en-US" cap="none" sz="1050" b="0" i="0" u="none" baseline="0">
              <a:solidFill>
                <a:srgbClr val="FF0000"/>
              </a:solidFill>
            </a:rPr>
            <a:t>性別⇒④</a:t>
          </a:r>
          <a:r>
            <a:rPr lang="en-US" cap="none" sz="1050" b="0" i="0" u="none" baseline="0">
              <a:solidFill>
                <a:srgbClr val="FF0000"/>
              </a:solidFill>
            </a:rPr>
            <a:t>参加希望クラスの順に入力してください。　（参加可能クラスを年齢</a:t>
          </a:r>
          <a:r>
            <a:rPr lang="en-US" cap="none" sz="1050" b="0" i="0" u="none" baseline="0">
              <a:solidFill>
                <a:srgbClr val="FF0000"/>
              </a:solidFill>
            </a:rPr>
            <a:t>性別</a:t>
          </a:r>
          <a:r>
            <a:rPr lang="en-US" cap="none" sz="1050" b="0" i="0" u="none" baseline="0">
              <a:solidFill>
                <a:srgbClr val="FF0000"/>
              </a:solidFill>
            </a:rPr>
            <a:t>から自動計算するようになっています）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xxxxxxx@gmai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G71"/>
  <sheetViews>
    <sheetView zoomScalePageLayoutView="0" workbookViewId="0" topLeftCell="A1">
      <selection activeCell="E74" sqref="E74"/>
    </sheetView>
  </sheetViews>
  <sheetFormatPr defaultColWidth="9.140625" defaultRowHeight="15"/>
  <cols>
    <col min="1" max="1" width="3.140625" style="0" customWidth="1"/>
    <col min="2" max="2" width="15.140625" style="0" customWidth="1"/>
    <col min="4" max="4" width="4.00390625" style="0" customWidth="1"/>
    <col min="5" max="5" width="7.421875" style="0" customWidth="1"/>
    <col min="6" max="8" width="4.421875" style="0" customWidth="1"/>
    <col min="10" max="10" width="2.57421875" style="0" customWidth="1"/>
    <col min="11" max="11" width="6.421875" style="0" customWidth="1"/>
    <col min="12" max="12" width="7.7109375" style="0" customWidth="1"/>
    <col min="13" max="13" width="5.421875" style="0" customWidth="1"/>
    <col min="14" max="14" width="6.28125" style="0" customWidth="1"/>
    <col min="15" max="15" width="4.8515625" style="0" customWidth="1"/>
    <col min="16" max="16" width="6.421875" style="0" customWidth="1"/>
    <col min="17" max="17" width="11.8515625" style="0" customWidth="1"/>
    <col min="18" max="18" width="3.8515625" style="0" customWidth="1"/>
    <col min="19" max="19" width="4.7109375" style="0" customWidth="1"/>
    <col min="20" max="21" width="9.00390625" style="0" customWidth="1"/>
    <col min="22" max="22" width="13.7109375" style="0" customWidth="1"/>
    <col min="23" max="34" width="9.00390625" style="0" hidden="1" customWidth="1"/>
    <col min="35" max="35" width="9.00390625" style="0" customWidth="1"/>
  </cols>
  <sheetData>
    <row r="3" ht="13.5">
      <c r="E3" s="55"/>
    </row>
    <row r="5" ht="13.5">
      <c r="X5" t="s">
        <v>62</v>
      </c>
    </row>
    <row r="6" spans="2:32" ht="21">
      <c r="B6" s="9" t="s">
        <v>25</v>
      </c>
      <c r="C6" s="10"/>
      <c r="D6" s="10"/>
      <c r="E6" s="10"/>
      <c r="F6" s="10"/>
      <c r="G6" s="10"/>
      <c r="H6" s="10"/>
      <c r="I6" s="10"/>
      <c r="J6" s="10"/>
      <c r="V6" t="s">
        <v>77</v>
      </c>
      <c r="W6" t="s">
        <v>1</v>
      </c>
      <c r="X6" s="27">
        <f>+AA57</f>
        <v>5</v>
      </c>
      <c r="Y6" t="s">
        <v>21</v>
      </c>
      <c r="Z6" t="s">
        <v>60</v>
      </c>
      <c r="AA6" t="s">
        <v>68</v>
      </c>
      <c r="AB6" t="s">
        <v>22</v>
      </c>
      <c r="AC6" t="s">
        <v>72</v>
      </c>
      <c r="AD6" t="s">
        <v>9</v>
      </c>
      <c r="AE6" t="s">
        <v>75</v>
      </c>
      <c r="AF6" t="s">
        <v>79</v>
      </c>
    </row>
    <row r="7" spans="10:32" ht="15" thickBot="1">
      <c r="J7" s="22"/>
      <c r="V7" s="37">
        <f>+DATE(K10*100+L9,N9,Q9)</f>
        <v>36494</v>
      </c>
      <c r="W7" t="s">
        <v>15</v>
      </c>
      <c r="X7">
        <v>1</v>
      </c>
      <c r="Y7" s="7" t="str">
        <f>+IF(X7&lt;=$X$6,+VLOOKUP(X7,$AA$31:$AF$56,5,FALSE),"")</f>
        <v>ME</v>
      </c>
      <c r="Z7" s="11" t="s">
        <v>64</v>
      </c>
      <c r="AA7" s="11" t="s">
        <v>69</v>
      </c>
      <c r="AB7" t="s">
        <v>23</v>
      </c>
      <c r="AC7" t="s">
        <v>73</v>
      </c>
      <c r="AD7" t="s">
        <v>11</v>
      </c>
      <c r="AE7" t="s">
        <v>11</v>
      </c>
      <c r="AF7" t="s">
        <v>80</v>
      </c>
    </row>
    <row r="8" spans="2:32" s="11" customFormat="1" ht="15" thickBot="1">
      <c r="B8" s="12" t="s">
        <v>26</v>
      </c>
      <c r="C8" s="61"/>
      <c r="D8" s="62"/>
      <c r="E8" s="62"/>
      <c r="F8" s="62"/>
      <c r="G8" s="62"/>
      <c r="H8" s="62"/>
      <c r="I8" s="63"/>
      <c r="J8" s="49"/>
      <c r="K8" s="12" t="s">
        <v>5</v>
      </c>
      <c r="L8" s="15"/>
      <c r="M8" s="15"/>
      <c r="N8" s="15"/>
      <c r="O8" s="15"/>
      <c r="P8" s="15"/>
      <c r="Q8" s="15"/>
      <c r="R8" s="14"/>
      <c r="V8" s="38">
        <v>40999</v>
      </c>
      <c r="W8" s="11" t="s">
        <v>16</v>
      </c>
      <c r="X8" s="11">
        <f aca="true" t="shared" si="0" ref="X8:X23">+X7+1</f>
        <v>2</v>
      </c>
      <c r="Y8" s="7" t="str">
        <f aca="true" t="shared" si="1" ref="Y8:Y23">+IF(X8&lt;=$X$6,+VLOOKUP(X8,$AA$31:$AF$56,5,FALSE),"")</f>
        <v>M15A</v>
      </c>
      <c r="Z8" s="11" t="s">
        <v>63</v>
      </c>
      <c r="AA8" s="11" t="s">
        <v>70</v>
      </c>
      <c r="AB8" s="11" t="s">
        <v>10</v>
      </c>
      <c r="AC8" s="11" t="s">
        <v>74</v>
      </c>
      <c r="AD8" s="11" t="s">
        <v>12</v>
      </c>
      <c r="AE8" s="11" t="s">
        <v>12</v>
      </c>
      <c r="AF8" s="11" t="s">
        <v>81</v>
      </c>
    </row>
    <row r="9" spans="2:26" s="11" customFormat="1" ht="14.25">
      <c r="B9" s="16"/>
      <c r="C9" s="64"/>
      <c r="D9" s="65"/>
      <c r="E9" s="65"/>
      <c r="F9" s="65"/>
      <c r="G9" s="65"/>
      <c r="H9" s="65"/>
      <c r="I9" s="66"/>
      <c r="J9" s="22"/>
      <c r="K9" s="12"/>
      <c r="L9" s="70"/>
      <c r="M9" s="15"/>
      <c r="N9" s="72"/>
      <c r="O9" s="15"/>
      <c r="P9" s="53"/>
      <c r="Q9" s="72"/>
      <c r="R9" s="14"/>
      <c r="V9" s="11">
        <f>+DATEDIF(V7,V8,"y")</f>
        <v>12</v>
      </c>
      <c r="X9" s="11">
        <f t="shared" si="0"/>
        <v>3</v>
      </c>
      <c r="Y9" s="7" t="str">
        <f t="shared" si="1"/>
        <v>M12</v>
      </c>
      <c r="Z9" s="11" t="s">
        <v>12</v>
      </c>
    </row>
    <row r="10" spans="2:25" s="11" customFormat="1" ht="15" thickBot="1">
      <c r="B10" s="18" t="s">
        <v>0</v>
      </c>
      <c r="C10" s="67"/>
      <c r="D10" s="68"/>
      <c r="E10" s="68"/>
      <c r="F10" s="68"/>
      <c r="G10" s="68"/>
      <c r="H10" s="68"/>
      <c r="I10" s="69"/>
      <c r="J10" s="22"/>
      <c r="K10" s="18">
        <f>+IF(L9&lt;=12,20,19)</f>
        <v>20</v>
      </c>
      <c r="L10" s="71"/>
      <c r="M10" s="19" t="s">
        <v>6</v>
      </c>
      <c r="N10" s="73"/>
      <c r="O10" s="19" t="s">
        <v>7</v>
      </c>
      <c r="P10" s="23"/>
      <c r="Q10" s="73"/>
      <c r="R10" s="20" t="s">
        <v>8</v>
      </c>
      <c r="X10" s="11">
        <f t="shared" si="0"/>
        <v>4</v>
      </c>
      <c r="Y10" s="7" t="str">
        <f t="shared" si="1"/>
        <v>B</v>
      </c>
    </row>
    <row r="11" spans="2:25" s="11" customFormat="1" ht="15" thickBot="1">
      <c r="B11" s="12" t="s">
        <v>17</v>
      </c>
      <c r="C11" s="50"/>
      <c r="D11" s="40" t="s">
        <v>27</v>
      </c>
      <c r="E11" s="51"/>
      <c r="F11" s="21"/>
      <c r="G11" s="21"/>
      <c r="H11" s="21"/>
      <c r="I11" s="21"/>
      <c r="J11" s="22"/>
      <c r="K11" s="74" t="s">
        <v>82</v>
      </c>
      <c r="L11" s="75"/>
      <c r="N11" s="13" t="s">
        <v>3</v>
      </c>
      <c r="O11" s="14"/>
      <c r="P11" s="15" t="s">
        <v>1</v>
      </c>
      <c r="R11" s="14"/>
      <c r="X11" s="11">
        <f t="shared" si="0"/>
        <v>5</v>
      </c>
      <c r="Y11" s="7" t="str">
        <f t="shared" si="1"/>
        <v>N</v>
      </c>
    </row>
    <row r="12" spans="2:25" s="11" customFormat="1" ht="14.25">
      <c r="B12" s="16" t="s">
        <v>2</v>
      </c>
      <c r="C12" s="79"/>
      <c r="D12" s="80"/>
      <c r="E12" s="80"/>
      <c r="F12" s="80"/>
      <c r="G12" s="80"/>
      <c r="H12" s="80"/>
      <c r="I12" s="81"/>
      <c r="J12" s="22"/>
      <c r="K12" s="76"/>
      <c r="L12" s="75"/>
      <c r="N12" s="72">
        <f>+V9</f>
        <v>12</v>
      </c>
      <c r="O12" s="17"/>
      <c r="Q12" s="72"/>
      <c r="R12" s="17"/>
      <c r="X12" s="11">
        <f t="shared" si="0"/>
        <v>6</v>
      </c>
      <c r="Y12" s="7">
        <f t="shared" si="1"/>
      </c>
    </row>
    <row r="13" spans="2:25" s="11" customFormat="1" ht="15" thickBot="1">
      <c r="B13" s="16"/>
      <c r="C13" s="82"/>
      <c r="D13" s="83"/>
      <c r="E13" s="83"/>
      <c r="F13" s="83"/>
      <c r="G13" s="83"/>
      <c r="H13" s="83"/>
      <c r="I13" s="84"/>
      <c r="J13" s="22"/>
      <c r="K13" s="77"/>
      <c r="L13" s="78"/>
      <c r="N13" s="88"/>
      <c r="O13" s="17" t="s">
        <v>4</v>
      </c>
      <c r="P13" s="23"/>
      <c r="Q13" s="88"/>
      <c r="R13" s="17"/>
      <c r="X13" s="11">
        <f t="shared" si="0"/>
        <v>7</v>
      </c>
      <c r="Y13" s="7">
        <f t="shared" si="1"/>
      </c>
    </row>
    <row r="14" spans="2:25" s="11" customFormat="1" ht="31.5" customHeight="1" thickBot="1">
      <c r="B14" s="16"/>
      <c r="C14" s="85"/>
      <c r="D14" s="86"/>
      <c r="E14" s="86"/>
      <c r="F14" s="86"/>
      <c r="G14" s="86"/>
      <c r="H14" s="86"/>
      <c r="I14" s="87"/>
      <c r="J14" s="22"/>
      <c r="K14" s="89" t="s">
        <v>18</v>
      </c>
      <c r="L14" s="90"/>
      <c r="M14" s="91"/>
      <c r="N14" s="92"/>
      <c r="O14" s="92"/>
      <c r="P14" s="92"/>
      <c r="Q14" s="92"/>
      <c r="R14" s="93"/>
      <c r="X14" s="11">
        <f t="shared" si="0"/>
        <v>8</v>
      </c>
      <c r="Y14" s="7">
        <f t="shared" si="1"/>
      </c>
    </row>
    <row r="15" spans="2:25" s="11" customFormat="1" ht="30.75" customHeight="1" thickBot="1">
      <c r="B15" s="60"/>
      <c r="C15" s="94"/>
      <c r="D15" s="95"/>
      <c r="E15" s="24"/>
      <c r="H15" s="96" t="s">
        <v>65</v>
      </c>
      <c r="I15" s="97"/>
      <c r="J15" s="98"/>
      <c r="K15" s="99"/>
      <c r="L15" s="100"/>
      <c r="M15" s="101"/>
      <c r="N15" s="101"/>
      <c r="O15" s="101"/>
      <c r="P15" s="101"/>
      <c r="Q15" s="101"/>
      <c r="R15" s="102"/>
      <c r="X15" s="11">
        <f t="shared" si="0"/>
        <v>9</v>
      </c>
      <c r="Y15" s="7">
        <f t="shared" si="1"/>
      </c>
    </row>
    <row r="16" spans="2:25" s="11" customFormat="1" ht="28.5" customHeight="1" thickBot="1">
      <c r="B16" s="44" t="s">
        <v>56</v>
      </c>
      <c r="C16" s="103"/>
      <c r="D16" s="104"/>
      <c r="E16" s="104"/>
      <c r="F16" s="105"/>
      <c r="G16" s="24"/>
      <c r="H16" s="106" t="s">
        <v>59</v>
      </c>
      <c r="I16" s="98"/>
      <c r="J16" s="98"/>
      <c r="K16" s="98"/>
      <c r="L16" s="107"/>
      <c r="M16" s="104"/>
      <c r="N16" s="104"/>
      <c r="O16" s="104"/>
      <c r="P16" s="104"/>
      <c r="Q16" s="104"/>
      <c r="R16" s="105"/>
      <c r="X16" s="11">
        <f t="shared" si="0"/>
        <v>10</v>
      </c>
      <c r="Y16" s="7">
        <f t="shared" si="1"/>
      </c>
    </row>
    <row r="17" spans="2:25" s="11" customFormat="1" ht="19.5" thickBot="1">
      <c r="B17" s="45" t="s">
        <v>57</v>
      </c>
      <c r="C17" s="108"/>
      <c r="D17" s="109"/>
      <c r="E17" s="109"/>
      <c r="F17" s="110"/>
      <c r="G17" s="24"/>
      <c r="H17" s="111" t="s">
        <v>61</v>
      </c>
      <c r="I17" s="98"/>
      <c r="J17" s="98"/>
      <c r="K17" s="98"/>
      <c r="L17" s="112"/>
      <c r="M17" s="113"/>
      <c r="N17" s="59"/>
      <c r="O17" s="54" t="s">
        <v>24</v>
      </c>
      <c r="P17" s="30"/>
      <c r="Q17" s="29" t="e">
        <f>+VLOOKUP(L17,AE32:AF56,2,FALSE)</f>
        <v>#N/A</v>
      </c>
      <c r="R17" s="28" t="s">
        <v>13</v>
      </c>
      <c r="X17" s="11">
        <f t="shared" si="0"/>
        <v>11</v>
      </c>
      <c r="Y17" s="7">
        <f t="shared" si="1"/>
      </c>
    </row>
    <row r="18" spans="2:25" s="11" customFormat="1" ht="17.25" customHeight="1" thickBot="1">
      <c r="B18" s="46"/>
      <c r="C18" s="25" t="s">
        <v>58</v>
      </c>
      <c r="D18" s="24"/>
      <c r="E18" s="24"/>
      <c r="F18" s="41"/>
      <c r="G18" s="24"/>
      <c r="H18" s="111" t="s">
        <v>71</v>
      </c>
      <c r="I18" s="98"/>
      <c r="J18" s="98"/>
      <c r="K18" s="98"/>
      <c r="L18" s="114"/>
      <c r="M18" s="115"/>
      <c r="N18" s="39">
        <f>+IF(Q18=-500,"(県協会員割引）","")</f>
      </c>
      <c r="O18" s="52"/>
      <c r="P18" s="28"/>
      <c r="Q18" s="29">
        <f>+IF(AND((L18="はい（会員）"),(NOT(OR((L17="B"),(L17="N"))))),-500,0)</f>
        <v>0</v>
      </c>
      <c r="R18" s="28" t="s">
        <v>13</v>
      </c>
      <c r="X18" s="11">
        <f t="shared" si="0"/>
        <v>12</v>
      </c>
      <c r="Y18" s="7">
        <f t="shared" si="1"/>
      </c>
    </row>
    <row r="19" spans="2:25" s="11" customFormat="1" ht="15" thickBot="1">
      <c r="B19" s="47"/>
      <c r="C19" s="36"/>
      <c r="D19" s="43" t="s">
        <v>7</v>
      </c>
      <c r="E19" s="36"/>
      <c r="F19" s="42" t="s">
        <v>78</v>
      </c>
      <c r="G19" s="24"/>
      <c r="H19" s="116" t="s">
        <v>60</v>
      </c>
      <c r="I19" s="117"/>
      <c r="J19" s="117"/>
      <c r="K19" s="117"/>
      <c r="L19" s="118"/>
      <c r="M19" s="119"/>
      <c r="N19" s="22"/>
      <c r="Q19" s="122">
        <f>+IF(NOT(OR((L19="不要"),(L19="登録済"),(N12&lt;=15),(L17="B"),(L17="N"))),500,0)</f>
        <v>0</v>
      </c>
      <c r="R19" s="14"/>
      <c r="X19" s="11">
        <f t="shared" si="0"/>
        <v>13</v>
      </c>
      <c r="Y19" s="7">
        <f t="shared" si="1"/>
      </c>
    </row>
    <row r="20" spans="2:25" s="11" customFormat="1" ht="16.5" customHeight="1" thickBot="1">
      <c r="B20" s="16"/>
      <c r="C20" s="23"/>
      <c r="D20" s="24"/>
      <c r="E20" s="24"/>
      <c r="F20" s="24"/>
      <c r="G20" s="48"/>
      <c r="H20" s="120" t="s">
        <v>67</v>
      </c>
      <c r="I20" s="97"/>
      <c r="J20" s="97"/>
      <c r="K20" s="97"/>
      <c r="L20" s="56"/>
      <c r="M20" s="31" t="s">
        <v>27</v>
      </c>
      <c r="N20" s="57"/>
      <c r="O20" s="31" t="s">
        <v>27</v>
      </c>
      <c r="P20" s="58"/>
      <c r="Q20" s="123"/>
      <c r="R20" s="20" t="s">
        <v>13</v>
      </c>
      <c r="X20" s="11">
        <f t="shared" si="0"/>
        <v>14</v>
      </c>
      <c r="Y20" s="7">
        <f t="shared" si="1"/>
      </c>
    </row>
    <row r="21" spans="2:25" s="11" customFormat="1" ht="16.5" customHeight="1" thickBot="1">
      <c r="B21" s="16"/>
      <c r="C21" s="23"/>
      <c r="D21" s="24"/>
      <c r="E21" s="24"/>
      <c r="F21" s="24"/>
      <c r="G21" s="48"/>
      <c r="H21" s="124" t="s">
        <v>66</v>
      </c>
      <c r="I21" s="125"/>
      <c r="J21" s="125"/>
      <c r="K21" s="125"/>
      <c r="L21" s="103"/>
      <c r="M21" s="126"/>
      <c r="N21" s="22"/>
      <c r="Q21" s="122">
        <f>+IF((L21="レンタル"),300,0)</f>
        <v>0</v>
      </c>
      <c r="R21" s="14"/>
      <c r="X21" s="11">
        <f t="shared" si="0"/>
        <v>15</v>
      </c>
      <c r="Y21" s="7">
        <f t="shared" si="1"/>
      </c>
    </row>
    <row r="22" spans="2:25" s="11" customFormat="1" ht="13.5" customHeight="1" thickBot="1">
      <c r="B22" s="16"/>
      <c r="C22" s="23"/>
      <c r="D22" s="23"/>
      <c r="E22" s="23"/>
      <c r="F22" s="23"/>
      <c r="G22" s="48"/>
      <c r="H22" s="120" t="s">
        <v>76</v>
      </c>
      <c r="I22" s="97"/>
      <c r="J22" s="97"/>
      <c r="K22" s="97"/>
      <c r="L22" s="127"/>
      <c r="M22" s="128"/>
      <c r="N22" s="129"/>
      <c r="O22" s="5"/>
      <c r="P22" s="19"/>
      <c r="Q22" s="123"/>
      <c r="R22" s="20" t="s">
        <v>13</v>
      </c>
      <c r="X22" s="11">
        <f t="shared" si="0"/>
        <v>16</v>
      </c>
      <c r="Y22" s="7">
        <f t="shared" si="1"/>
      </c>
    </row>
    <row r="23" spans="2:25" s="11" customFormat="1" ht="14.25" customHeight="1">
      <c r="B23" s="16"/>
      <c r="C23" s="23"/>
      <c r="D23" s="24"/>
      <c r="E23" s="24"/>
      <c r="F23" s="24"/>
      <c r="G23" s="48"/>
      <c r="H23" s="124" t="s">
        <v>9</v>
      </c>
      <c r="I23" s="125"/>
      <c r="J23" s="125"/>
      <c r="K23" s="125"/>
      <c r="L23" s="131"/>
      <c r="M23" s="23"/>
      <c r="N23" s="22"/>
      <c r="P23" s="23"/>
      <c r="Q23" s="122">
        <f>+IF((L23="要"),300,0)</f>
        <v>0</v>
      </c>
      <c r="R23" s="14"/>
      <c r="X23" s="11">
        <f t="shared" si="0"/>
        <v>17</v>
      </c>
      <c r="Y23" s="7">
        <f t="shared" si="1"/>
      </c>
    </row>
    <row r="24" spans="2:18" s="11" customFormat="1" ht="15" thickBot="1">
      <c r="B24" s="16"/>
      <c r="C24" s="23"/>
      <c r="D24" s="24"/>
      <c r="E24" s="24"/>
      <c r="F24" s="24"/>
      <c r="G24" s="48"/>
      <c r="H24" s="120"/>
      <c r="I24" s="97"/>
      <c r="J24" s="97"/>
      <c r="K24" s="97"/>
      <c r="L24" s="132"/>
      <c r="M24" s="26"/>
      <c r="N24" s="32"/>
      <c r="O24" s="5"/>
      <c r="P24" s="19"/>
      <c r="Q24" s="123"/>
      <c r="R24" s="20" t="s">
        <v>13</v>
      </c>
    </row>
    <row r="25" spans="2:18" s="11" customFormat="1" ht="14.25" customHeight="1">
      <c r="B25" s="16"/>
      <c r="C25" s="23"/>
      <c r="D25" s="23"/>
      <c r="E25" s="23"/>
      <c r="F25" s="23"/>
      <c r="G25" s="17"/>
      <c r="H25" s="124" t="s">
        <v>75</v>
      </c>
      <c r="I25" s="125"/>
      <c r="J25" s="125"/>
      <c r="K25" s="130"/>
      <c r="L25" s="131"/>
      <c r="Q25" s="122">
        <f>+IF((L25="要"),300,0)</f>
        <v>0</v>
      </c>
      <c r="R25" s="14"/>
    </row>
    <row r="26" spans="2:19" s="11" customFormat="1" ht="15" thickBot="1">
      <c r="B26" s="16"/>
      <c r="C26" s="23"/>
      <c r="D26" s="23"/>
      <c r="E26" s="23"/>
      <c r="F26" s="23"/>
      <c r="G26" s="4"/>
      <c r="H26" s="120"/>
      <c r="I26" s="97"/>
      <c r="J26" s="97"/>
      <c r="K26" s="121"/>
      <c r="L26" s="132"/>
      <c r="M26" s="8"/>
      <c r="N26" s="5"/>
      <c r="O26" s="5"/>
      <c r="P26" s="5"/>
      <c r="Q26" s="123"/>
      <c r="R26" s="20" t="s">
        <v>13</v>
      </c>
      <c r="S26"/>
    </row>
    <row r="27" spans="1:29" s="11" customFormat="1" ht="14.25">
      <c r="A27"/>
      <c r="B27" s="2"/>
      <c r="C27" s="1"/>
      <c r="D27" s="1"/>
      <c r="E27" s="1"/>
      <c r="F27" s="1"/>
      <c r="G27" s="4"/>
      <c r="H27" s="124" t="s">
        <v>14</v>
      </c>
      <c r="I27" s="125"/>
      <c r="J27" s="125"/>
      <c r="K27" s="130"/>
      <c r="L27" s="2"/>
      <c r="M27" s="1"/>
      <c r="N27" s="1"/>
      <c r="O27" s="1"/>
      <c r="P27" s="4"/>
      <c r="Q27" s="122" t="e">
        <f>+SUM(Q17:Q26)</f>
        <v>#N/A</v>
      </c>
      <c r="R27" s="14"/>
      <c r="S27"/>
      <c r="T27"/>
      <c r="U27"/>
      <c r="AB27" s="11" t="s">
        <v>1</v>
      </c>
      <c r="AC27" s="11" t="s">
        <v>3</v>
      </c>
    </row>
    <row r="28" spans="1:29" s="11" customFormat="1" ht="14.25">
      <c r="A28"/>
      <c r="B28" s="3"/>
      <c r="C28" s="5"/>
      <c r="D28" s="5"/>
      <c r="E28" s="5"/>
      <c r="F28" s="5"/>
      <c r="G28" s="6"/>
      <c r="H28" s="120"/>
      <c r="I28" s="97"/>
      <c r="J28" s="97"/>
      <c r="K28" s="121"/>
      <c r="L28" s="3"/>
      <c r="M28" s="5"/>
      <c r="N28" s="5"/>
      <c r="O28" s="5"/>
      <c r="P28" s="6"/>
      <c r="Q28" s="123"/>
      <c r="R28" s="20" t="s">
        <v>13</v>
      </c>
      <c r="S28"/>
      <c r="T28"/>
      <c r="U28"/>
      <c r="AB28" s="27">
        <f>+Q12</f>
        <v>0</v>
      </c>
      <c r="AC28" s="27">
        <f>+N12</f>
        <v>12</v>
      </c>
    </row>
    <row r="29" spans="1:21" s="11" customFormat="1" ht="14.25" hidden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33" s="11" customFormat="1" ht="14.25" hidden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AA30" s="11" t="s">
        <v>53</v>
      </c>
      <c r="AB30" s="11" t="s">
        <v>54</v>
      </c>
      <c r="AC30" s="11" t="s">
        <v>51</v>
      </c>
      <c r="AD30" s="11" t="s">
        <v>52</v>
      </c>
      <c r="AE30" s="11" t="s">
        <v>21</v>
      </c>
      <c r="AF30" s="11" t="s">
        <v>24</v>
      </c>
      <c r="AG30" s="11" t="s">
        <v>60</v>
      </c>
    </row>
    <row r="31" spans="1:27" s="11" customFormat="1" ht="14.25" hidden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AA31" s="11">
        <v>0</v>
      </c>
    </row>
    <row r="32" spans="1:33" s="11" customFormat="1" ht="14.25" hidden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AA32" s="11">
        <f>+AB32+AA31</f>
        <v>0</v>
      </c>
      <c r="AB32" s="11">
        <f>+IF(AND((AC32&lt;=$AC$28),(AD32&gt;=$AC$28),($AB$28="女")),1,0)</f>
        <v>0</v>
      </c>
      <c r="AC32" s="11">
        <v>0</v>
      </c>
      <c r="AD32" s="11">
        <v>99</v>
      </c>
      <c r="AE32" s="11" t="s">
        <v>20</v>
      </c>
      <c r="AF32" s="11">
        <v>3000</v>
      </c>
      <c r="AG32" s="11">
        <v>1</v>
      </c>
    </row>
    <row r="33" spans="1:32" s="11" customFormat="1" ht="14.25" hidden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AA33" s="11">
        <f aca="true" t="shared" si="2" ref="AA33:AA56">+AB33+AA32</f>
        <v>0</v>
      </c>
      <c r="AB33" s="11">
        <f aca="true" t="shared" si="3" ref="AB33:AB43">+IF(AND((AC33&lt;=$AC$28),(AD33&gt;=$AC$28),($AB$28="女")),1,0)</f>
        <v>0</v>
      </c>
      <c r="AC33" s="11">
        <v>60</v>
      </c>
      <c r="AD33" s="11">
        <v>99</v>
      </c>
      <c r="AE33" s="11" t="s">
        <v>38</v>
      </c>
      <c r="AF33" s="11">
        <v>2500</v>
      </c>
    </row>
    <row r="34" spans="1:33" s="11" customFormat="1" ht="14.25" hidden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AA34" s="11">
        <f t="shared" si="2"/>
        <v>0</v>
      </c>
      <c r="AB34" s="11">
        <f t="shared" si="3"/>
        <v>0</v>
      </c>
      <c r="AC34" s="11">
        <v>50</v>
      </c>
      <c r="AD34" s="11">
        <v>99</v>
      </c>
      <c r="AE34" s="11" t="s">
        <v>35</v>
      </c>
      <c r="AF34" s="11">
        <v>2500</v>
      </c>
      <c r="AG34" s="11">
        <v>2</v>
      </c>
    </row>
    <row r="35" spans="1:33" s="11" customFormat="1" ht="14.25" hidden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AA35" s="11">
        <f t="shared" si="2"/>
        <v>0</v>
      </c>
      <c r="AB35" s="11">
        <f t="shared" si="3"/>
        <v>0</v>
      </c>
      <c r="AC35" s="11">
        <v>40</v>
      </c>
      <c r="AD35" s="11">
        <v>99</v>
      </c>
      <c r="AE35" s="11" t="s">
        <v>33</v>
      </c>
      <c r="AF35" s="11">
        <v>2500</v>
      </c>
      <c r="AG35" s="11">
        <v>2</v>
      </c>
    </row>
    <row r="36" spans="1:33" s="11" customFormat="1" ht="29.25" customHeight="1" hidden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AA36" s="11">
        <f t="shared" si="2"/>
        <v>0</v>
      </c>
      <c r="AB36" s="11">
        <f t="shared" si="3"/>
        <v>0</v>
      </c>
      <c r="AC36" s="11">
        <v>30</v>
      </c>
      <c r="AD36" s="11">
        <v>99</v>
      </c>
      <c r="AE36" s="11" t="s">
        <v>36</v>
      </c>
      <c r="AF36" s="11">
        <v>2500</v>
      </c>
      <c r="AG36" s="11">
        <v>2</v>
      </c>
    </row>
    <row r="37" spans="1:33" s="11" customFormat="1" ht="14.25" hidden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AA37" s="11">
        <f t="shared" si="2"/>
        <v>0</v>
      </c>
      <c r="AB37" s="11">
        <f t="shared" si="3"/>
        <v>0</v>
      </c>
      <c r="AC37" s="11">
        <v>19</v>
      </c>
      <c r="AD37" s="11">
        <v>99</v>
      </c>
      <c r="AE37" s="11" t="s">
        <v>30</v>
      </c>
      <c r="AF37" s="11">
        <v>2500</v>
      </c>
      <c r="AG37" s="11">
        <v>2</v>
      </c>
    </row>
    <row r="38" spans="1:33" s="11" customFormat="1" ht="14.25" hidden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AA38" s="11">
        <f t="shared" si="2"/>
        <v>0</v>
      </c>
      <c r="AB38" s="11">
        <f t="shared" si="3"/>
        <v>0</v>
      </c>
      <c r="AC38" s="11">
        <v>16</v>
      </c>
      <c r="AD38" s="11">
        <v>20</v>
      </c>
      <c r="AE38" s="11" t="s">
        <v>44</v>
      </c>
      <c r="AF38" s="11">
        <v>2500</v>
      </c>
      <c r="AG38" s="11">
        <v>2</v>
      </c>
    </row>
    <row r="39" spans="1:33" s="11" customFormat="1" ht="14.25" hidden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AA39" s="11">
        <f t="shared" si="2"/>
        <v>0</v>
      </c>
      <c r="AB39" s="11">
        <f t="shared" si="3"/>
        <v>0</v>
      </c>
      <c r="AC39" s="11">
        <v>13</v>
      </c>
      <c r="AD39" s="11">
        <v>18</v>
      </c>
      <c r="AE39" s="11" t="s">
        <v>46</v>
      </c>
      <c r="AF39" s="11">
        <v>1500</v>
      </c>
      <c r="AG39" s="11">
        <v>2</v>
      </c>
    </row>
    <row r="40" spans="1:33" s="11" customFormat="1" ht="14.25" hidden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AA40" s="11">
        <f t="shared" si="2"/>
        <v>0</v>
      </c>
      <c r="AB40" s="11">
        <f t="shared" si="3"/>
        <v>0</v>
      </c>
      <c r="AC40" s="11">
        <v>11</v>
      </c>
      <c r="AD40" s="11">
        <v>15</v>
      </c>
      <c r="AE40" s="11" t="s">
        <v>45</v>
      </c>
      <c r="AF40" s="11">
        <v>1500</v>
      </c>
      <c r="AG40" s="11">
        <v>2</v>
      </c>
    </row>
    <row r="41" spans="1:33" s="11" customFormat="1" ht="14.25" hidden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AA41" s="11">
        <f t="shared" si="2"/>
        <v>0</v>
      </c>
      <c r="AB41" s="11">
        <f t="shared" si="3"/>
        <v>0</v>
      </c>
      <c r="AC41" s="11">
        <v>0</v>
      </c>
      <c r="AD41" s="11">
        <v>12</v>
      </c>
      <c r="AE41" s="11" t="s">
        <v>47</v>
      </c>
      <c r="AF41" s="11">
        <v>1000</v>
      </c>
      <c r="AG41" s="11">
        <v>3</v>
      </c>
    </row>
    <row r="42" spans="1:33" s="11" customFormat="1" ht="14.25" hidden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AA42" s="11">
        <f t="shared" si="2"/>
        <v>0</v>
      </c>
      <c r="AB42" s="11">
        <f t="shared" si="3"/>
        <v>0</v>
      </c>
      <c r="AC42" s="11">
        <v>0</v>
      </c>
      <c r="AD42" s="11">
        <v>99</v>
      </c>
      <c r="AE42" s="11" t="s">
        <v>50</v>
      </c>
      <c r="AF42" s="11">
        <v>1000</v>
      </c>
      <c r="AG42" s="11">
        <v>3</v>
      </c>
    </row>
    <row r="43" spans="1:33" s="11" customFormat="1" ht="14.25" hidden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AA43" s="11">
        <f t="shared" si="2"/>
        <v>0</v>
      </c>
      <c r="AB43" s="11">
        <f t="shared" si="3"/>
        <v>0</v>
      </c>
      <c r="AC43" s="11">
        <v>0</v>
      </c>
      <c r="AD43" s="11">
        <v>99</v>
      </c>
      <c r="AE43" s="11" t="s">
        <v>49</v>
      </c>
      <c r="AF43" s="11">
        <v>500</v>
      </c>
      <c r="AG43" s="11">
        <v>3</v>
      </c>
    </row>
    <row r="44" spans="1:33" s="11" customFormat="1" ht="14.25" hidden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AA44" s="11">
        <f t="shared" si="2"/>
        <v>1</v>
      </c>
      <c r="AB44" s="11">
        <f>+IF(AND((AC44&lt;=$AC$28),(AD44&gt;=$AC$28)),1,0)</f>
        <v>1</v>
      </c>
      <c r="AC44" s="11">
        <v>0</v>
      </c>
      <c r="AD44" s="11">
        <v>99</v>
      </c>
      <c r="AE44" s="11" t="s">
        <v>19</v>
      </c>
      <c r="AF44" s="11">
        <v>3000</v>
      </c>
      <c r="AG44" s="11">
        <v>1</v>
      </c>
    </row>
    <row r="45" spans="1:33" s="11" customFormat="1" ht="14.25" hidden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AA45" s="11">
        <f t="shared" si="2"/>
        <v>1</v>
      </c>
      <c r="AB45" s="11">
        <f aca="true" t="shared" si="4" ref="AB45:AB56">+IF(AND((AC45&lt;=$AC$28),(AD45&gt;=$AC$28)),1,0)</f>
        <v>0</v>
      </c>
      <c r="AC45" s="11">
        <v>70</v>
      </c>
      <c r="AD45" s="11">
        <v>99</v>
      </c>
      <c r="AE45" s="11" t="s">
        <v>39</v>
      </c>
      <c r="AF45" s="11">
        <v>2500</v>
      </c>
      <c r="AG45" s="11">
        <v>2</v>
      </c>
    </row>
    <row r="46" spans="1:33" s="11" customFormat="1" ht="14.25" hidden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AA46" s="11">
        <f t="shared" si="2"/>
        <v>1</v>
      </c>
      <c r="AB46" s="11">
        <f t="shared" si="4"/>
        <v>0</v>
      </c>
      <c r="AC46" s="11">
        <v>60</v>
      </c>
      <c r="AD46" s="11">
        <v>99</v>
      </c>
      <c r="AE46" s="11" t="s">
        <v>37</v>
      </c>
      <c r="AF46" s="11">
        <v>2500</v>
      </c>
      <c r="AG46" s="11">
        <v>2</v>
      </c>
    </row>
    <row r="47" spans="1:33" s="11" customFormat="1" ht="14.25" hidden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AA47" s="11">
        <f t="shared" si="2"/>
        <v>1</v>
      </c>
      <c r="AB47" s="11">
        <f t="shared" si="4"/>
        <v>0</v>
      </c>
      <c r="AC47" s="11">
        <v>50</v>
      </c>
      <c r="AD47" s="11">
        <v>99</v>
      </c>
      <c r="AE47" s="11" t="s">
        <v>34</v>
      </c>
      <c r="AF47" s="11">
        <v>2500</v>
      </c>
      <c r="AG47" s="11">
        <v>2</v>
      </c>
    </row>
    <row r="48" spans="1:33" s="11" customFormat="1" ht="14.25" hidden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AA48" s="11">
        <f t="shared" si="2"/>
        <v>1</v>
      </c>
      <c r="AB48" s="11">
        <f t="shared" si="4"/>
        <v>0</v>
      </c>
      <c r="AC48" s="11">
        <v>40</v>
      </c>
      <c r="AD48" s="11">
        <v>99</v>
      </c>
      <c r="AE48" s="11" t="s">
        <v>32</v>
      </c>
      <c r="AF48" s="11">
        <v>2500</v>
      </c>
      <c r="AG48" s="11">
        <v>2</v>
      </c>
    </row>
    <row r="49" spans="1:33" s="11" customFormat="1" ht="14.25" hidden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AA49" s="11">
        <f t="shared" si="2"/>
        <v>1</v>
      </c>
      <c r="AB49" s="11">
        <f t="shared" si="4"/>
        <v>0</v>
      </c>
      <c r="AC49" s="11">
        <v>30</v>
      </c>
      <c r="AD49" s="11">
        <v>99</v>
      </c>
      <c r="AE49" s="11" t="s">
        <v>31</v>
      </c>
      <c r="AF49" s="11">
        <v>2500</v>
      </c>
      <c r="AG49" s="11">
        <v>2</v>
      </c>
    </row>
    <row r="50" spans="1:33" s="11" customFormat="1" ht="14.25" hidden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AA50" s="11">
        <f t="shared" si="2"/>
        <v>1</v>
      </c>
      <c r="AB50" s="11">
        <f t="shared" si="4"/>
        <v>0</v>
      </c>
      <c r="AC50" s="11">
        <v>19</v>
      </c>
      <c r="AD50" s="11">
        <v>99</v>
      </c>
      <c r="AE50" s="11" t="s">
        <v>29</v>
      </c>
      <c r="AF50" s="11">
        <v>2500</v>
      </c>
      <c r="AG50" s="11">
        <v>2</v>
      </c>
    </row>
    <row r="51" spans="1:33" s="11" customFormat="1" ht="14.25" hidden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AA51" s="11">
        <f t="shared" si="2"/>
        <v>1</v>
      </c>
      <c r="AB51" s="11">
        <f t="shared" si="4"/>
        <v>0</v>
      </c>
      <c r="AC51" s="11">
        <v>16</v>
      </c>
      <c r="AD51" s="11">
        <v>20</v>
      </c>
      <c r="AE51" s="11" t="s">
        <v>40</v>
      </c>
      <c r="AF51" s="11">
        <v>2500</v>
      </c>
      <c r="AG51" s="11">
        <v>2</v>
      </c>
    </row>
    <row r="52" spans="1:33" s="11" customFormat="1" ht="14.25" hidden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AA52" s="11">
        <f t="shared" si="2"/>
        <v>1</v>
      </c>
      <c r="AB52" s="11">
        <f t="shared" si="4"/>
        <v>0</v>
      </c>
      <c r="AC52" s="11">
        <v>13</v>
      </c>
      <c r="AD52" s="11">
        <v>18</v>
      </c>
      <c r="AE52" s="11" t="s">
        <v>41</v>
      </c>
      <c r="AF52" s="11">
        <v>1500</v>
      </c>
      <c r="AG52" s="11">
        <v>2</v>
      </c>
    </row>
    <row r="53" spans="1:33" s="11" customFormat="1" ht="14.25" hidden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AA53" s="11">
        <f t="shared" si="2"/>
        <v>2</v>
      </c>
      <c r="AB53" s="11">
        <f t="shared" si="4"/>
        <v>1</v>
      </c>
      <c r="AC53" s="11">
        <v>11</v>
      </c>
      <c r="AD53" s="11">
        <v>15</v>
      </c>
      <c r="AE53" s="11" t="s">
        <v>42</v>
      </c>
      <c r="AF53" s="11">
        <v>1500</v>
      </c>
      <c r="AG53" s="11">
        <v>2</v>
      </c>
    </row>
    <row r="54" spans="1:33" s="11" customFormat="1" ht="14.25" hidden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AA54" s="11">
        <f t="shared" si="2"/>
        <v>3</v>
      </c>
      <c r="AB54" s="11">
        <f t="shared" si="4"/>
        <v>1</v>
      </c>
      <c r="AC54" s="11">
        <v>0</v>
      </c>
      <c r="AD54" s="11">
        <v>12</v>
      </c>
      <c r="AE54" s="11" t="s">
        <v>43</v>
      </c>
      <c r="AF54" s="11">
        <v>1000</v>
      </c>
      <c r="AG54" s="11">
        <v>3</v>
      </c>
    </row>
    <row r="55" spans="1:33" s="11" customFormat="1" ht="14.25" hidden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AA55" s="11">
        <f t="shared" si="2"/>
        <v>4</v>
      </c>
      <c r="AB55" s="11">
        <f t="shared" si="4"/>
        <v>1</v>
      </c>
      <c r="AC55" s="11">
        <v>0</v>
      </c>
      <c r="AD55" s="11">
        <v>99</v>
      </c>
      <c r="AE55" s="11" t="s">
        <v>48</v>
      </c>
      <c r="AF55" s="11">
        <v>1000</v>
      </c>
      <c r="AG55" s="11">
        <v>3</v>
      </c>
    </row>
    <row r="56" spans="1:33" s="11" customFormat="1" ht="14.25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AA56" s="11">
        <f t="shared" si="2"/>
        <v>5</v>
      </c>
      <c r="AB56" s="11">
        <f t="shared" si="4"/>
        <v>1</v>
      </c>
      <c r="AC56" s="11">
        <v>0</v>
      </c>
      <c r="AD56" s="11">
        <v>99</v>
      </c>
      <c r="AE56" s="11" t="s">
        <v>49</v>
      </c>
      <c r="AF56" s="11">
        <v>500</v>
      </c>
      <c r="AG56" s="11">
        <v>3</v>
      </c>
    </row>
    <row r="57" spans="1:28" s="11" customFormat="1" ht="14.25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AA57" s="11">
        <f>+AA56</f>
        <v>5</v>
      </c>
      <c r="AB57" s="11" t="s">
        <v>55</v>
      </c>
    </row>
    <row r="58" spans="1:21" s="11" customFormat="1" ht="14.25" hidden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s="11" customFormat="1" ht="14.25" hidden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s="11" customFormat="1" ht="14.25" hidden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s="11" customFormat="1" ht="14.25" hidden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s="11" customFormat="1" ht="14.25" hidden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s="11" customFormat="1" ht="14.25" hidden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s="11" customFormat="1" ht="14.25" hidden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ht="13.5" hidden="1"/>
    <row r="66" ht="13.5" hidden="1"/>
    <row r="67" ht="13.5" hidden="1"/>
    <row r="68" ht="13.5" hidden="1"/>
    <row r="69" ht="13.5" hidden="1"/>
    <row r="70" ht="13.5" hidden="1"/>
    <row r="71" ht="13.5">
      <c r="B71" t="s">
        <v>90</v>
      </c>
    </row>
  </sheetData>
  <sheetProtection/>
  <mergeCells count="42">
    <mergeCell ref="H27:K27"/>
    <mergeCell ref="Q27:Q28"/>
    <mergeCell ref="H28:K28"/>
    <mergeCell ref="H23:K23"/>
    <mergeCell ref="L23:L24"/>
    <mergeCell ref="Q23:Q24"/>
    <mergeCell ref="H24:K24"/>
    <mergeCell ref="H25:K25"/>
    <mergeCell ref="L25:L26"/>
    <mergeCell ref="Q25:Q26"/>
    <mergeCell ref="H26:K26"/>
    <mergeCell ref="Q19:Q20"/>
    <mergeCell ref="H20:K20"/>
    <mergeCell ref="H21:K21"/>
    <mergeCell ref="L21:M21"/>
    <mergeCell ref="Q21:Q22"/>
    <mergeCell ref="H22:K22"/>
    <mergeCell ref="L22:N22"/>
    <mergeCell ref="C17:F17"/>
    <mergeCell ref="H17:K17"/>
    <mergeCell ref="L17:M17"/>
    <mergeCell ref="H18:K18"/>
    <mergeCell ref="L18:M18"/>
    <mergeCell ref="H19:K19"/>
    <mergeCell ref="L19:M19"/>
    <mergeCell ref="M14:R14"/>
    <mergeCell ref="C15:D15"/>
    <mergeCell ref="H15:K15"/>
    <mergeCell ref="L15:R15"/>
    <mergeCell ref="C16:F16"/>
    <mergeCell ref="H16:K16"/>
    <mergeCell ref="L16:R16"/>
    <mergeCell ref="C8:I8"/>
    <mergeCell ref="C9:I10"/>
    <mergeCell ref="L9:L10"/>
    <mergeCell ref="N9:N10"/>
    <mergeCell ref="Q9:Q10"/>
    <mergeCell ref="K11:L13"/>
    <mergeCell ref="C12:I14"/>
    <mergeCell ref="N12:N13"/>
    <mergeCell ref="Q12:Q13"/>
    <mergeCell ref="K14:L14"/>
  </mergeCells>
  <dataValidations count="16">
    <dataValidation type="whole" allowBlank="1" showInputMessage="1" showErrorMessage="1" sqref="E19 Q9:Q10">
      <formula1>1</formula1>
      <formula2>31</formula2>
    </dataValidation>
    <dataValidation type="list" allowBlank="1" showInputMessage="1" showErrorMessage="1" sqref="C17:F17">
      <formula1>$AF$7:$AF$8</formula1>
    </dataValidation>
    <dataValidation type="list" allowBlank="1" showInputMessage="1" showErrorMessage="1" sqref="L25:L26">
      <formula1>$AE$7:$AE$8</formula1>
    </dataValidation>
    <dataValidation type="list" allowBlank="1" showInputMessage="1" showErrorMessage="1" sqref="L23:L24">
      <formula1>$AD$7:$AD$8</formula1>
    </dataValidation>
    <dataValidation type="list" allowBlank="1" showInputMessage="1" showErrorMessage="1" sqref="L18">
      <formula1>$AC$7:$AC$8</formula1>
    </dataValidation>
    <dataValidation type="list" allowBlank="1" showInputMessage="1" showErrorMessage="1" sqref="C16">
      <formula1>$AA$7:$AA$8</formula1>
    </dataValidation>
    <dataValidation type="textLength" operator="lessThanOrEqual" allowBlank="1" showInputMessage="1" showErrorMessage="1" sqref="L16">
      <formula1>8</formula1>
    </dataValidation>
    <dataValidation type="whole" allowBlank="1" showInputMessage="1" showErrorMessage="1" sqref="E11">
      <formula1>0</formula1>
      <formula2>9999</formula2>
    </dataValidation>
    <dataValidation type="list" allowBlank="1" showInputMessage="1" showErrorMessage="1" sqref="L17:M17">
      <formula1>$Y$7:$Y$23</formula1>
    </dataValidation>
    <dataValidation type="whole" allowBlank="1" showInputMessage="1" showErrorMessage="1" sqref="L22:N22">
      <formula1>0</formula1>
      <formula2>99999999</formula2>
    </dataValidation>
    <dataValidation type="list" allowBlank="1" showInputMessage="1" showErrorMessage="1" sqref="L21:M21">
      <formula1>$AB$7:$AB$8</formula1>
    </dataValidation>
    <dataValidation type="list" allowBlank="1" showInputMessage="1" showErrorMessage="1" sqref="L19:M19">
      <formula1>$Z$7:$Z$9</formula1>
    </dataValidation>
    <dataValidation type="whole" allowBlank="1" showInputMessage="1" showErrorMessage="1" sqref="N19 N9:N10 N23:N24 N21 C19">
      <formula1>1</formula1>
      <formula2>12</formula2>
    </dataValidation>
    <dataValidation type="list" allowBlank="1" showInputMessage="1" showErrorMessage="1" sqref="Q12:Q13">
      <formula1>$W$7:$W$8</formula1>
    </dataValidation>
    <dataValidation type="whole" allowBlank="1" showInputMessage="1" showErrorMessage="1" sqref="C11 P20 N20 L20">
      <formula1>0</formula1>
      <formula2>999</formula2>
    </dataValidation>
    <dataValidation type="whole" allowBlank="1" showInputMessage="1" showErrorMessage="1" sqref="N12:N13 J7:J14 L9:L10">
      <formula1>0</formula1>
      <formula2>99</formula2>
    </dataValidation>
  </dataValidations>
  <printOptions/>
  <pageMargins left="0.984251968503937" right="0.5905511811023623" top="0.984251968503937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G71"/>
  <sheetViews>
    <sheetView tabSelected="1" zoomScalePageLayoutView="0" workbookViewId="0" topLeftCell="A1">
      <selection activeCell="T6" sqref="T6"/>
    </sheetView>
  </sheetViews>
  <sheetFormatPr defaultColWidth="9.140625" defaultRowHeight="15"/>
  <cols>
    <col min="1" max="1" width="3.140625" style="0" customWidth="1"/>
    <col min="2" max="2" width="15.140625" style="0" customWidth="1"/>
    <col min="4" max="4" width="4.00390625" style="0" customWidth="1"/>
    <col min="5" max="5" width="7.421875" style="0" customWidth="1"/>
    <col min="6" max="8" width="4.421875" style="0" customWidth="1"/>
    <col min="10" max="10" width="2.57421875" style="0" customWidth="1"/>
    <col min="11" max="11" width="6.421875" style="0" customWidth="1"/>
    <col min="12" max="12" width="7.7109375" style="0" customWidth="1"/>
    <col min="13" max="13" width="5.421875" style="0" customWidth="1"/>
    <col min="14" max="14" width="6.28125" style="0" customWidth="1"/>
    <col min="15" max="15" width="4.8515625" style="0" customWidth="1"/>
    <col min="16" max="16" width="6.421875" style="0" customWidth="1"/>
    <col min="17" max="17" width="11.8515625" style="0" customWidth="1"/>
    <col min="18" max="18" width="3.8515625" style="0" customWidth="1"/>
    <col min="19" max="19" width="4.7109375" style="0" customWidth="1"/>
    <col min="20" max="21" width="9.00390625" style="0" customWidth="1"/>
    <col min="22" max="22" width="13.7109375" style="0" customWidth="1"/>
    <col min="23" max="34" width="9.00390625" style="0" hidden="1" customWidth="1"/>
    <col min="35" max="35" width="9.00390625" style="0" customWidth="1"/>
  </cols>
  <sheetData>
    <row r="3" ht="13.5">
      <c r="E3" s="55"/>
    </row>
    <row r="5" ht="13.5">
      <c r="X5" t="s">
        <v>62</v>
      </c>
    </row>
    <row r="6" spans="2:32" ht="21">
      <c r="B6" s="9" t="s">
        <v>25</v>
      </c>
      <c r="C6" s="10"/>
      <c r="D6" s="10"/>
      <c r="E6" s="10"/>
      <c r="F6" s="10"/>
      <c r="G6" s="10"/>
      <c r="H6" s="10"/>
      <c r="I6" s="10"/>
      <c r="J6" s="10"/>
      <c r="V6" t="s">
        <v>77</v>
      </c>
      <c r="W6" t="s">
        <v>1</v>
      </c>
      <c r="X6" s="27">
        <f>+AA57</f>
        <v>17</v>
      </c>
      <c r="Y6" t="s">
        <v>21</v>
      </c>
      <c r="Z6" t="s">
        <v>60</v>
      </c>
      <c r="AA6" t="s">
        <v>68</v>
      </c>
      <c r="AB6" t="s">
        <v>22</v>
      </c>
      <c r="AC6" t="s">
        <v>72</v>
      </c>
      <c r="AD6" t="s">
        <v>9</v>
      </c>
      <c r="AE6" t="s">
        <v>75</v>
      </c>
      <c r="AF6" t="s">
        <v>79</v>
      </c>
    </row>
    <row r="7" spans="10:32" ht="15" thickBot="1">
      <c r="J7" s="22"/>
      <c r="V7" s="37">
        <f>+DATE(K10*100+L9,N9,Q9)</f>
        <v>11725</v>
      </c>
      <c r="W7" t="s">
        <v>15</v>
      </c>
      <c r="X7">
        <v>1</v>
      </c>
      <c r="Y7" s="7" t="str">
        <f>+IF(X7&lt;=$X$6,+VLOOKUP(X7,$AA$31:$AF$56,5,FALSE),"")</f>
        <v>WE</v>
      </c>
      <c r="Z7" s="11" t="s">
        <v>64</v>
      </c>
      <c r="AA7" s="11" t="s">
        <v>69</v>
      </c>
      <c r="AB7" t="s">
        <v>23</v>
      </c>
      <c r="AC7" t="s">
        <v>73</v>
      </c>
      <c r="AD7" t="s">
        <v>11</v>
      </c>
      <c r="AE7" t="s">
        <v>11</v>
      </c>
      <c r="AF7" t="s">
        <v>80</v>
      </c>
    </row>
    <row r="8" spans="2:32" s="11" customFormat="1" ht="15" thickBot="1">
      <c r="B8" s="12" t="s">
        <v>26</v>
      </c>
      <c r="C8" s="61" t="s">
        <v>84</v>
      </c>
      <c r="D8" s="62"/>
      <c r="E8" s="62"/>
      <c r="F8" s="62"/>
      <c r="G8" s="62"/>
      <c r="H8" s="62"/>
      <c r="I8" s="63"/>
      <c r="J8" s="49"/>
      <c r="K8" s="12" t="s">
        <v>5</v>
      </c>
      <c r="L8" s="15"/>
      <c r="M8" s="15"/>
      <c r="N8" s="15"/>
      <c r="O8" s="15"/>
      <c r="P8" s="15"/>
      <c r="Q8" s="15"/>
      <c r="R8" s="14"/>
      <c r="V8" s="38">
        <v>40999</v>
      </c>
      <c r="W8" s="11" t="s">
        <v>16</v>
      </c>
      <c r="X8" s="11">
        <f aca="true" t="shared" si="0" ref="X8:X23">+X7+1</f>
        <v>2</v>
      </c>
      <c r="Y8" s="7" t="str">
        <f aca="true" t="shared" si="1" ref="Y8:Y23">+IF(X8&lt;=$X$6,+VLOOKUP(X8,$AA$31:$AF$56,5,FALSE),"")</f>
        <v>W60A</v>
      </c>
      <c r="Z8" s="11" t="s">
        <v>63</v>
      </c>
      <c r="AA8" s="11" t="s">
        <v>70</v>
      </c>
      <c r="AB8" s="11" t="s">
        <v>10</v>
      </c>
      <c r="AC8" s="11" t="s">
        <v>74</v>
      </c>
      <c r="AD8" s="11" t="s">
        <v>12</v>
      </c>
      <c r="AE8" s="11" t="s">
        <v>12</v>
      </c>
      <c r="AF8" s="11" t="s">
        <v>81</v>
      </c>
    </row>
    <row r="9" spans="2:26" s="11" customFormat="1" ht="14.25">
      <c r="B9" s="16"/>
      <c r="C9" s="64" t="s">
        <v>85</v>
      </c>
      <c r="D9" s="65"/>
      <c r="E9" s="65"/>
      <c r="F9" s="65"/>
      <c r="G9" s="65"/>
      <c r="H9" s="65"/>
      <c r="I9" s="66"/>
      <c r="J9" s="22"/>
      <c r="K9" s="12"/>
      <c r="L9" s="70">
        <v>32</v>
      </c>
      <c r="M9" s="15"/>
      <c r="N9" s="72">
        <v>2</v>
      </c>
      <c r="O9" s="15"/>
      <c r="P9" s="53"/>
      <c r="Q9" s="72">
        <v>6</v>
      </c>
      <c r="R9" s="14"/>
      <c r="V9" s="11">
        <f>+DATEDIF(V7,V8,"y")</f>
        <v>80</v>
      </c>
      <c r="X9" s="11">
        <f t="shared" si="0"/>
        <v>3</v>
      </c>
      <c r="Y9" s="7" t="str">
        <f t="shared" si="1"/>
        <v>W50A</v>
      </c>
      <c r="Z9" s="11" t="s">
        <v>12</v>
      </c>
    </row>
    <row r="10" spans="2:25" s="11" customFormat="1" ht="15" thickBot="1">
      <c r="B10" s="18" t="s">
        <v>0</v>
      </c>
      <c r="C10" s="67"/>
      <c r="D10" s="68"/>
      <c r="E10" s="68"/>
      <c r="F10" s="68"/>
      <c r="G10" s="68"/>
      <c r="H10" s="68"/>
      <c r="I10" s="69"/>
      <c r="J10" s="22"/>
      <c r="K10" s="18">
        <f>+IF(L9&lt;=12,20,19)</f>
        <v>19</v>
      </c>
      <c r="L10" s="71"/>
      <c r="M10" s="19" t="s">
        <v>6</v>
      </c>
      <c r="N10" s="73"/>
      <c r="O10" s="19" t="s">
        <v>7</v>
      </c>
      <c r="P10" s="23"/>
      <c r="Q10" s="73"/>
      <c r="R10" s="20" t="s">
        <v>8</v>
      </c>
      <c r="X10" s="11">
        <f t="shared" si="0"/>
        <v>4</v>
      </c>
      <c r="Y10" s="7" t="str">
        <f t="shared" si="1"/>
        <v>W40A</v>
      </c>
    </row>
    <row r="11" spans="2:25" s="11" customFormat="1" ht="15" thickBot="1">
      <c r="B11" s="12" t="s">
        <v>17</v>
      </c>
      <c r="C11" s="50">
        <v>80</v>
      </c>
      <c r="D11" s="40" t="s">
        <v>28</v>
      </c>
      <c r="E11" s="51">
        <v>56</v>
      </c>
      <c r="F11" s="21"/>
      <c r="G11" s="21"/>
      <c r="H11" s="21"/>
      <c r="I11" s="21"/>
      <c r="J11" s="22"/>
      <c r="K11" s="74" t="s">
        <v>82</v>
      </c>
      <c r="L11" s="75"/>
      <c r="N11" s="13" t="s">
        <v>3</v>
      </c>
      <c r="O11" s="14"/>
      <c r="P11" s="15" t="s">
        <v>1</v>
      </c>
      <c r="R11" s="14"/>
      <c r="X11" s="11">
        <f t="shared" si="0"/>
        <v>5</v>
      </c>
      <c r="Y11" s="7" t="str">
        <f t="shared" si="1"/>
        <v>W30A</v>
      </c>
    </row>
    <row r="12" spans="2:25" s="11" customFormat="1" ht="14.25">
      <c r="B12" s="16" t="s">
        <v>2</v>
      </c>
      <c r="C12" s="79" t="s">
        <v>87</v>
      </c>
      <c r="D12" s="80"/>
      <c r="E12" s="80"/>
      <c r="F12" s="80"/>
      <c r="G12" s="80"/>
      <c r="H12" s="80"/>
      <c r="I12" s="81"/>
      <c r="J12" s="22"/>
      <c r="K12" s="76"/>
      <c r="L12" s="75"/>
      <c r="N12" s="72">
        <f>+V9</f>
        <v>80</v>
      </c>
      <c r="O12" s="17"/>
      <c r="Q12" s="72" t="s">
        <v>16</v>
      </c>
      <c r="R12" s="17"/>
      <c r="X12" s="11">
        <f t="shared" si="0"/>
        <v>6</v>
      </c>
      <c r="Y12" s="7" t="str">
        <f t="shared" si="1"/>
        <v>W21A</v>
      </c>
    </row>
    <row r="13" spans="2:25" s="11" customFormat="1" ht="15" thickBot="1">
      <c r="B13" s="16"/>
      <c r="C13" s="82"/>
      <c r="D13" s="83"/>
      <c r="E13" s="83"/>
      <c r="F13" s="83"/>
      <c r="G13" s="83"/>
      <c r="H13" s="83"/>
      <c r="I13" s="84"/>
      <c r="J13" s="22"/>
      <c r="K13" s="77"/>
      <c r="L13" s="78"/>
      <c r="N13" s="88"/>
      <c r="O13" s="17" t="s">
        <v>4</v>
      </c>
      <c r="P13" s="23"/>
      <c r="Q13" s="88"/>
      <c r="R13" s="17"/>
      <c r="X13" s="11">
        <f t="shared" si="0"/>
        <v>7</v>
      </c>
      <c r="Y13" s="7" t="str">
        <f t="shared" si="1"/>
        <v>B</v>
      </c>
    </row>
    <row r="14" spans="2:25" s="11" customFormat="1" ht="31.5" customHeight="1" thickBot="1">
      <c r="B14" s="16"/>
      <c r="C14" s="85"/>
      <c r="D14" s="86"/>
      <c r="E14" s="86"/>
      <c r="F14" s="86"/>
      <c r="G14" s="86"/>
      <c r="H14" s="86"/>
      <c r="I14" s="87"/>
      <c r="J14" s="22"/>
      <c r="K14" s="89" t="s">
        <v>18</v>
      </c>
      <c r="L14" s="90"/>
      <c r="M14" s="91" t="s">
        <v>88</v>
      </c>
      <c r="N14" s="92"/>
      <c r="O14" s="92"/>
      <c r="P14" s="92"/>
      <c r="Q14" s="92"/>
      <c r="R14" s="93"/>
      <c r="X14" s="11">
        <f t="shared" si="0"/>
        <v>8</v>
      </c>
      <c r="Y14" s="7" t="str">
        <f t="shared" si="1"/>
        <v>N</v>
      </c>
    </row>
    <row r="15" spans="2:25" s="11" customFormat="1" ht="30.75" customHeight="1" thickBot="1">
      <c r="B15" s="60"/>
      <c r="C15" s="94"/>
      <c r="D15" s="95"/>
      <c r="E15" s="24"/>
      <c r="H15" s="96" t="s">
        <v>65</v>
      </c>
      <c r="I15" s="97"/>
      <c r="J15" s="98"/>
      <c r="K15" s="99"/>
      <c r="L15" s="100" t="s">
        <v>89</v>
      </c>
      <c r="M15" s="101"/>
      <c r="N15" s="101"/>
      <c r="O15" s="101"/>
      <c r="P15" s="101"/>
      <c r="Q15" s="101"/>
      <c r="R15" s="102"/>
      <c r="X15" s="11">
        <f t="shared" si="0"/>
        <v>9</v>
      </c>
      <c r="Y15" s="7" t="str">
        <f t="shared" si="1"/>
        <v>ME</v>
      </c>
    </row>
    <row r="16" spans="2:25" s="11" customFormat="1" ht="28.5" customHeight="1" thickBot="1">
      <c r="B16" s="44" t="s">
        <v>56</v>
      </c>
      <c r="C16" s="103" t="s">
        <v>70</v>
      </c>
      <c r="D16" s="104"/>
      <c r="E16" s="104"/>
      <c r="F16" s="105"/>
      <c r="G16" s="24"/>
      <c r="H16" s="106" t="s">
        <v>59</v>
      </c>
      <c r="I16" s="98"/>
      <c r="J16" s="98"/>
      <c r="K16" s="98"/>
      <c r="L16" s="107" t="s">
        <v>86</v>
      </c>
      <c r="M16" s="104"/>
      <c r="N16" s="104"/>
      <c r="O16" s="104"/>
      <c r="P16" s="104"/>
      <c r="Q16" s="104"/>
      <c r="R16" s="105"/>
      <c r="X16" s="11">
        <f t="shared" si="0"/>
        <v>10</v>
      </c>
      <c r="Y16" s="7" t="str">
        <f t="shared" si="1"/>
        <v>M70A</v>
      </c>
    </row>
    <row r="17" spans="2:25" s="11" customFormat="1" ht="19.5" thickBot="1">
      <c r="B17" s="45" t="s">
        <v>57</v>
      </c>
      <c r="C17" s="108" t="s">
        <v>81</v>
      </c>
      <c r="D17" s="109"/>
      <c r="E17" s="109"/>
      <c r="F17" s="110"/>
      <c r="G17" s="24"/>
      <c r="H17" s="111" t="s">
        <v>61</v>
      </c>
      <c r="I17" s="98"/>
      <c r="J17" s="98"/>
      <c r="K17" s="98"/>
      <c r="L17" s="112" t="s">
        <v>38</v>
      </c>
      <c r="M17" s="113"/>
      <c r="N17" s="59"/>
      <c r="O17" s="54" t="s">
        <v>24</v>
      </c>
      <c r="P17" s="30"/>
      <c r="Q17" s="29">
        <f>+VLOOKUP(L17,AE32:AF56,2,FALSE)</f>
        <v>2500</v>
      </c>
      <c r="R17" s="28" t="s">
        <v>13</v>
      </c>
      <c r="X17" s="11">
        <f t="shared" si="0"/>
        <v>11</v>
      </c>
      <c r="Y17" s="7" t="str">
        <f t="shared" si="1"/>
        <v>M60A</v>
      </c>
    </row>
    <row r="18" spans="2:25" s="11" customFormat="1" ht="17.25" customHeight="1" thickBot="1">
      <c r="B18" s="46"/>
      <c r="C18" s="25" t="s">
        <v>58</v>
      </c>
      <c r="D18" s="24"/>
      <c r="E18" s="24"/>
      <c r="F18" s="41"/>
      <c r="G18" s="24"/>
      <c r="H18" s="111" t="s">
        <v>71</v>
      </c>
      <c r="I18" s="98"/>
      <c r="J18" s="98"/>
      <c r="K18" s="98"/>
      <c r="L18" s="114" t="s">
        <v>74</v>
      </c>
      <c r="M18" s="115"/>
      <c r="N18" s="39">
        <f>+IF(Q18=-500,"(県協会員割引）","")</f>
      </c>
      <c r="O18" s="52"/>
      <c r="P18" s="28"/>
      <c r="Q18" s="29">
        <f>+IF(AND((L18="はい（会員）"),(NOT(OR((L17="B"),(L17="N"))))),-500,0)</f>
        <v>0</v>
      </c>
      <c r="R18" s="28" t="s">
        <v>13</v>
      </c>
      <c r="X18" s="11">
        <f t="shared" si="0"/>
        <v>12</v>
      </c>
      <c r="Y18" s="7" t="str">
        <f t="shared" si="1"/>
        <v>M50A</v>
      </c>
    </row>
    <row r="19" spans="2:25" s="11" customFormat="1" ht="15" thickBot="1">
      <c r="B19" s="47"/>
      <c r="C19" s="36">
        <v>12</v>
      </c>
      <c r="D19" s="43" t="s">
        <v>7</v>
      </c>
      <c r="E19" s="36">
        <v>22</v>
      </c>
      <c r="F19" s="42" t="s">
        <v>78</v>
      </c>
      <c r="G19" s="24"/>
      <c r="H19" s="116" t="s">
        <v>60</v>
      </c>
      <c r="I19" s="117"/>
      <c r="J19" s="117"/>
      <c r="K19" s="117"/>
      <c r="L19" s="118" t="s">
        <v>64</v>
      </c>
      <c r="M19" s="119"/>
      <c r="N19" s="22"/>
      <c r="Q19" s="122">
        <f>+IF(NOT(OR((L19="不要"),(L19="登録済"),(N12&lt;=15),(L17="B"),(L17="N"))),500,0)</f>
        <v>0</v>
      </c>
      <c r="R19" s="14"/>
      <c r="X19" s="11">
        <f t="shared" si="0"/>
        <v>13</v>
      </c>
      <c r="Y19" s="7" t="str">
        <f t="shared" si="1"/>
        <v>M40A</v>
      </c>
    </row>
    <row r="20" spans="2:25" s="11" customFormat="1" ht="16.5" customHeight="1" thickBot="1">
      <c r="B20" s="16"/>
      <c r="C20" s="23"/>
      <c r="D20" s="24"/>
      <c r="E20" s="24"/>
      <c r="F20" s="24"/>
      <c r="G20" s="48"/>
      <c r="H20" s="120" t="s">
        <v>67</v>
      </c>
      <c r="I20" s="97"/>
      <c r="J20" s="97"/>
      <c r="K20" s="97"/>
      <c r="L20" s="33">
        <v>167</v>
      </c>
      <c r="M20" s="31" t="s">
        <v>27</v>
      </c>
      <c r="N20" s="34">
        <v>11</v>
      </c>
      <c r="O20" s="31" t="s">
        <v>27</v>
      </c>
      <c r="P20" s="35">
        <v>999</v>
      </c>
      <c r="Q20" s="123"/>
      <c r="R20" s="20" t="s">
        <v>13</v>
      </c>
      <c r="X20" s="11">
        <f t="shared" si="0"/>
        <v>14</v>
      </c>
      <c r="Y20" s="7" t="str">
        <f t="shared" si="1"/>
        <v>M30A</v>
      </c>
    </row>
    <row r="21" spans="2:25" s="11" customFormat="1" ht="16.5" customHeight="1" thickBot="1">
      <c r="B21" s="16"/>
      <c r="C21" s="23"/>
      <c r="D21" s="24"/>
      <c r="E21" s="24"/>
      <c r="F21" s="24"/>
      <c r="G21" s="48"/>
      <c r="H21" s="124" t="s">
        <v>66</v>
      </c>
      <c r="I21" s="125"/>
      <c r="J21" s="125"/>
      <c r="K21" s="125"/>
      <c r="L21" s="103" t="s">
        <v>83</v>
      </c>
      <c r="M21" s="126"/>
      <c r="N21" s="22"/>
      <c r="Q21" s="122">
        <f>+IF((L21="レンタル"),300,0)</f>
        <v>0</v>
      </c>
      <c r="R21" s="14"/>
      <c r="X21" s="11">
        <f t="shared" si="0"/>
        <v>15</v>
      </c>
      <c r="Y21" s="7" t="str">
        <f t="shared" si="1"/>
        <v>M21A</v>
      </c>
    </row>
    <row r="22" spans="2:25" s="11" customFormat="1" ht="13.5" customHeight="1" thickBot="1">
      <c r="B22" s="16"/>
      <c r="C22" s="23"/>
      <c r="D22" s="23"/>
      <c r="E22" s="23"/>
      <c r="F22" s="23"/>
      <c r="G22" s="48"/>
      <c r="H22" s="120" t="s">
        <v>76</v>
      </c>
      <c r="I22" s="97"/>
      <c r="J22" s="97"/>
      <c r="K22" s="97"/>
      <c r="L22" s="127">
        <v>9999999</v>
      </c>
      <c r="M22" s="128"/>
      <c r="N22" s="129"/>
      <c r="O22" s="5"/>
      <c r="P22" s="19"/>
      <c r="Q22" s="123"/>
      <c r="R22" s="20" t="s">
        <v>13</v>
      </c>
      <c r="X22" s="11">
        <f t="shared" si="0"/>
        <v>16</v>
      </c>
      <c r="Y22" s="7" t="str">
        <f t="shared" si="1"/>
        <v>B</v>
      </c>
    </row>
    <row r="23" spans="2:25" s="11" customFormat="1" ht="14.25" customHeight="1">
      <c r="B23" s="16"/>
      <c r="C23" s="23"/>
      <c r="D23" s="24"/>
      <c r="E23" s="24"/>
      <c r="F23" s="24"/>
      <c r="G23" s="48"/>
      <c r="H23" s="124" t="s">
        <v>9</v>
      </c>
      <c r="I23" s="125"/>
      <c r="J23" s="125"/>
      <c r="K23" s="125"/>
      <c r="L23" s="131" t="s">
        <v>11</v>
      </c>
      <c r="M23" s="23"/>
      <c r="N23" s="22"/>
      <c r="P23" s="23"/>
      <c r="Q23" s="122">
        <f>+IF((L23="要"),300,0)</f>
        <v>300</v>
      </c>
      <c r="R23" s="14"/>
      <c r="X23" s="11">
        <f t="shared" si="0"/>
        <v>17</v>
      </c>
      <c r="Y23" s="7" t="str">
        <f t="shared" si="1"/>
        <v>N</v>
      </c>
    </row>
    <row r="24" spans="2:18" s="11" customFormat="1" ht="15" thickBot="1">
      <c r="B24" s="16"/>
      <c r="C24" s="23"/>
      <c r="D24" s="24"/>
      <c r="E24" s="24"/>
      <c r="F24" s="24"/>
      <c r="G24" s="48"/>
      <c r="H24" s="120"/>
      <c r="I24" s="97"/>
      <c r="J24" s="97"/>
      <c r="K24" s="97"/>
      <c r="L24" s="132"/>
      <c r="M24" s="26"/>
      <c r="N24" s="32"/>
      <c r="O24" s="5"/>
      <c r="P24" s="19"/>
      <c r="Q24" s="123"/>
      <c r="R24" s="20" t="s">
        <v>13</v>
      </c>
    </row>
    <row r="25" spans="2:18" s="11" customFormat="1" ht="14.25" customHeight="1">
      <c r="B25" s="16"/>
      <c r="C25" s="23"/>
      <c r="D25" s="23"/>
      <c r="E25" s="23"/>
      <c r="F25" s="23"/>
      <c r="G25" s="17"/>
      <c r="H25" s="124" t="s">
        <v>75</v>
      </c>
      <c r="I25" s="125"/>
      <c r="J25" s="125"/>
      <c r="K25" s="130"/>
      <c r="L25" s="131" t="s">
        <v>11</v>
      </c>
      <c r="Q25" s="122">
        <f>+IF((L25="要"),300,0)</f>
        <v>300</v>
      </c>
      <c r="R25" s="14"/>
    </row>
    <row r="26" spans="2:19" s="11" customFormat="1" ht="15" thickBot="1">
      <c r="B26" s="16"/>
      <c r="C26" s="23"/>
      <c r="D26" s="23"/>
      <c r="E26" s="23"/>
      <c r="F26" s="23"/>
      <c r="G26" s="4"/>
      <c r="H26" s="120"/>
      <c r="I26" s="97"/>
      <c r="J26" s="97"/>
      <c r="K26" s="121"/>
      <c r="L26" s="132"/>
      <c r="M26" s="8"/>
      <c r="N26" s="5"/>
      <c r="O26" s="5"/>
      <c r="P26" s="5"/>
      <c r="Q26" s="123"/>
      <c r="R26" s="20" t="s">
        <v>13</v>
      </c>
      <c r="S26"/>
    </row>
    <row r="27" spans="1:29" s="11" customFormat="1" ht="14.25">
      <c r="A27"/>
      <c r="B27" s="2"/>
      <c r="C27" s="1"/>
      <c r="D27" s="1"/>
      <c r="E27" s="1"/>
      <c r="F27" s="1"/>
      <c r="G27" s="4"/>
      <c r="H27" s="124" t="s">
        <v>14</v>
      </c>
      <c r="I27" s="125"/>
      <c r="J27" s="125"/>
      <c r="K27" s="130"/>
      <c r="L27" s="2"/>
      <c r="M27" s="1"/>
      <c r="N27" s="1"/>
      <c r="O27" s="1"/>
      <c r="P27" s="4"/>
      <c r="Q27" s="122">
        <f>+SUM(Q17:Q26)</f>
        <v>3100</v>
      </c>
      <c r="R27" s="14"/>
      <c r="S27"/>
      <c r="T27"/>
      <c r="U27"/>
      <c r="AB27" s="11" t="s">
        <v>1</v>
      </c>
      <c r="AC27" s="11" t="s">
        <v>3</v>
      </c>
    </row>
    <row r="28" spans="1:29" s="11" customFormat="1" ht="14.25">
      <c r="A28"/>
      <c r="B28" s="3"/>
      <c r="C28" s="5"/>
      <c r="D28" s="5"/>
      <c r="E28" s="5"/>
      <c r="F28" s="5"/>
      <c r="G28" s="6"/>
      <c r="H28" s="120"/>
      <c r="I28" s="97"/>
      <c r="J28" s="97"/>
      <c r="K28" s="121"/>
      <c r="L28" s="3"/>
      <c r="M28" s="5"/>
      <c r="N28" s="5"/>
      <c r="O28" s="5"/>
      <c r="P28" s="6"/>
      <c r="Q28" s="123"/>
      <c r="R28" s="20" t="s">
        <v>13</v>
      </c>
      <c r="S28"/>
      <c r="T28"/>
      <c r="U28"/>
      <c r="AB28" s="27" t="str">
        <f>+Q12</f>
        <v>女</v>
      </c>
      <c r="AC28" s="27">
        <f>+N12</f>
        <v>80</v>
      </c>
    </row>
    <row r="29" spans="1:21" s="11" customFormat="1" ht="14.25" hidden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33" s="11" customFormat="1" ht="14.25" hidden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AA30" s="11" t="s">
        <v>53</v>
      </c>
      <c r="AB30" s="11" t="s">
        <v>54</v>
      </c>
      <c r="AC30" s="11" t="s">
        <v>51</v>
      </c>
      <c r="AD30" s="11" t="s">
        <v>52</v>
      </c>
      <c r="AE30" s="11" t="s">
        <v>21</v>
      </c>
      <c r="AF30" s="11" t="s">
        <v>24</v>
      </c>
      <c r="AG30" s="11" t="s">
        <v>60</v>
      </c>
    </row>
    <row r="31" spans="1:27" s="11" customFormat="1" ht="14.25" hidden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AA31" s="11">
        <v>0</v>
      </c>
    </row>
    <row r="32" spans="1:33" s="11" customFormat="1" ht="14.25" hidden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AA32" s="11">
        <f>+AB32+AA31</f>
        <v>1</v>
      </c>
      <c r="AB32" s="11">
        <f>+IF(AND((AC32&lt;=$AC$28),(AD32&gt;=$AC$28),($AB$28="女")),1,0)</f>
        <v>1</v>
      </c>
      <c r="AC32" s="11">
        <v>0</v>
      </c>
      <c r="AD32" s="11">
        <v>99</v>
      </c>
      <c r="AE32" s="11" t="s">
        <v>20</v>
      </c>
      <c r="AF32" s="11">
        <v>3000</v>
      </c>
      <c r="AG32" s="11">
        <v>1</v>
      </c>
    </row>
    <row r="33" spans="1:32" s="11" customFormat="1" ht="14.25" hidden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AA33" s="11">
        <f aca="true" t="shared" si="2" ref="AA33:AA56">+AB33+AA32</f>
        <v>2</v>
      </c>
      <c r="AB33" s="11">
        <f aca="true" t="shared" si="3" ref="AB33:AB43">+IF(AND((AC33&lt;=$AC$28),(AD33&gt;=$AC$28),($AB$28="女")),1,0)</f>
        <v>1</v>
      </c>
      <c r="AC33" s="11">
        <v>60</v>
      </c>
      <c r="AD33" s="11">
        <v>99</v>
      </c>
      <c r="AE33" s="11" t="s">
        <v>38</v>
      </c>
      <c r="AF33" s="11">
        <v>2500</v>
      </c>
    </row>
    <row r="34" spans="1:33" s="11" customFormat="1" ht="14.25" hidden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AA34" s="11">
        <f t="shared" si="2"/>
        <v>3</v>
      </c>
      <c r="AB34" s="11">
        <f t="shared" si="3"/>
        <v>1</v>
      </c>
      <c r="AC34" s="11">
        <v>50</v>
      </c>
      <c r="AD34" s="11">
        <v>99</v>
      </c>
      <c r="AE34" s="11" t="s">
        <v>35</v>
      </c>
      <c r="AF34" s="11">
        <v>2500</v>
      </c>
      <c r="AG34" s="11">
        <v>2</v>
      </c>
    </row>
    <row r="35" spans="1:33" s="11" customFormat="1" ht="14.25" hidden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AA35" s="11">
        <f t="shared" si="2"/>
        <v>4</v>
      </c>
      <c r="AB35" s="11">
        <f t="shared" si="3"/>
        <v>1</v>
      </c>
      <c r="AC35" s="11">
        <v>40</v>
      </c>
      <c r="AD35" s="11">
        <v>99</v>
      </c>
      <c r="AE35" s="11" t="s">
        <v>33</v>
      </c>
      <c r="AF35" s="11">
        <v>2500</v>
      </c>
      <c r="AG35" s="11">
        <v>2</v>
      </c>
    </row>
    <row r="36" spans="1:33" s="11" customFormat="1" ht="29.25" customHeight="1" hidden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AA36" s="11">
        <f t="shared" si="2"/>
        <v>5</v>
      </c>
      <c r="AB36" s="11">
        <f t="shared" si="3"/>
        <v>1</v>
      </c>
      <c r="AC36" s="11">
        <v>30</v>
      </c>
      <c r="AD36" s="11">
        <v>99</v>
      </c>
      <c r="AE36" s="11" t="s">
        <v>36</v>
      </c>
      <c r="AF36" s="11">
        <v>2500</v>
      </c>
      <c r="AG36" s="11">
        <v>2</v>
      </c>
    </row>
    <row r="37" spans="1:33" s="11" customFormat="1" ht="14.25" hidden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AA37" s="11">
        <f t="shared" si="2"/>
        <v>6</v>
      </c>
      <c r="AB37" s="11">
        <f t="shared" si="3"/>
        <v>1</v>
      </c>
      <c r="AC37" s="11">
        <v>19</v>
      </c>
      <c r="AD37" s="11">
        <v>99</v>
      </c>
      <c r="AE37" s="11" t="s">
        <v>30</v>
      </c>
      <c r="AF37" s="11">
        <v>2500</v>
      </c>
      <c r="AG37" s="11">
        <v>2</v>
      </c>
    </row>
    <row r="38" spans="1:33" s="11" customFormat="1" ht="14.25" hidden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AA38" s="11">
        <f t="shared" si="2"/>
        <v>6</v>
      </c>
      <c r="AB38" s="11">
        <f t="shared" si="3"/>
        <v>0</v>
      </c>
      <c r="AC38" s="11">
        <v>16</v>
      </c>
      <c r="AD38" s="11">
        <v>20</v>
      </c>
      <c r="AE38" s="11" t="s">
        <v>44</v>
      </c>
      <c r="AF38" s="11">
        <v>2500</v>
      </c>
      <c r="AG38" s="11">
        <v>2</v>
      </c>
    </row>
    <row r="39" spans="1:33" s="11" customFormat="1" ht="14.25" hidden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AA39" s="11">
        <f t="shared" si="2"/>
        <v>6</v>
      </c>
      <c r="AB39" s="11">
        <f t="shared" si="3"/>
        <v>0</v>
      </c>
      <c r="AC39" s="11">
        <v>13</v>
      </c>
      <c r="AD39" s="11">
        <v>18</v>
      </c>
      <c r="AE39" s="11" t="s">
        <v>46</v>
      </c>
      <c r="AF39" s="11">
        <v>1500</v>
      </c>
      <c r="AG39" s="11">
        <v>2</v>
      </c>
    </row>
    <row r="40" spans="1:33" s="11" customFormat="1" ht="14.25" hidden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AA40" s="11">
        <f t="shared" si="2"/>
        <v>6</v>
      </c>
      <c r="AB40" s="11">
        <f t="shared" si="3"/>
        <v>0</v>
      </c>
      <c r="AC40" s="11">
        <v>11</v>
      </c>
      <c r="AD40" s="11">
        <v>15</v>
      </c>
      <c r="AE40" s="11" t="s">
        <v>45</v>
      </c>
      <c r="AF40" s="11">
        <v>1500</v>
      </c>
      <c r="AG40" s="11">
        <v>2</v>
      </c>
    </row>
    <row r="41" spans="1:33" s="11" customFormat="1" ht="14.25" hidden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AA41" s="11">
        <f t="shared" si="2"/>
        <v>6</v>
      </c>
      <c r="AB41" s="11">
        <f t="shared" si="3"/>
        <v>0</v>
      </c>
      <c r="AC41" s="11">
        <v>0</v>
      </c>
      <c r="AD41" s="11">
        <v>12</v>
      </c>
      <c r="AE41" s="11" t="s">
        <v>47</v>
      </c>
      <c r="AF41" s="11">
        <v>1000</v>
      </c>
      <c r="AG41" s="11">
        <v>3</v>
      </c>
    </row>
    <row r="42" spans="1:33" s="11" customFormat="1" ht="14.25" hidden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AA42" s="11">
        <f t="shared" si="2"/>
        <v>7</v>
      </c>
      <c r="AB42" s="11">
        <f t="shared" si="3"/>
        <v>1</v>
      </c>
      <c r="AC42" s="11">
        <v>0</v>
      </c>
      <c r="AD42" s="11">
        <v>99</v>
      </c>
      <c r="AE42" s="11" t="s">
        <v>50</v>
      </c>
      <c r="AF42" s="11">
        <v>1000</v>
      </c>
      <c r="AG42" s="11">
        <v>3</v>
      </c>
    </row>
    <row r="43" spans="1:33" s="11" customFormat="1" ht="14.25" hidden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AA43" s="11">
        <f t="shared" si="2"/>
        <v>8</v>
      </c>
      <c r="AB43" s="11">
        <f t="shared" si="3"/>
        <v>1</v>
      </c>
      <c r="AC43" s="11">
        <v>0</v>
      </c>
      <c r="AD43" s="11">
        <v>99</v>
      </c>
      <c r="AE43" s="11" t="s">
        <v>49</v>
      </c>
      <c r="AF43" s="11">
        <v>500</v>
      </c>
      <c r="AG43" s="11">
        <v>3</v>
      </c>
    </row>
    <row r="44" spans="1:33" s="11" customFormat="1" ht="14.25" hidden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AA44" s="11">
        <f t="shared" si="2"/>
        <v>9</v>
      </c>
      <c r="AB44" s="11">
        <f>+IF(AND((AC44&lt;=$AC$28),(AD44&gt;=$AC$28)),1,0)</f>
        <v>1</v>
      </c>
      <c r="AC44" s="11">
        <v>0</v>
      </c>
      <c r="AD44" s="11">
        <v>99</v>
      </c>
      <c r="AE44" s="11" t="s">
        <v>19</v>
      </c>
      <c r="AF44" s="11">
        <v>3000</v>
      </c>
      <c r="AG44" s="11">
        <v>1</v>
      </c>
    </row>
    <row r="45" spans="1:33" s="11" customFormat="1" ht="14.25" hidden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AA45" s="11">
        <f t="shared" si="2"/>
        <v>10</v>
      </c>
      <c r="AB45" s="11">
        <f aca="true" t="shared" si="4" ref="AB45:AB56">+IF(AND((AC45&lt;=$AC$28),(AD45&gt;=$AC$28)),1,0)</f>
        <v>1</v>
      </c>
      <c r="AC45" s="11">
        <v>70</v>
      </c>
      <c r="AD45" s="11">
        <v>99</v>
      </c>
      <c r="AE45" s="11" t="s">
        <v>39</v>
      </c>
      <c r="AF45" s="11">
        <v>2500</v>
      </c>
      <c r="AG45" s="11">
        <v>2</v>
      </c>
    </row>
    <row r="46" spans="1:33" s="11" customFormat="1" ht="14.25" hidden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AA46" s="11">
        <f t="shared" si="2"/>
        <v>11</v>
      </c>
      <c r="AB46" s="11">
        <f t="shared" si="4"/>
        <v>1</v>
      </c>
      <c r="AC46" s="11">
        <v>60</v>
      </c>
      <c r="AD46" s="11">
        <v>99</v>
      </c>
      <c r="AE46" s="11" t="s">
        <v>37</v>
      </c>
      <c r="AF46" s="11">
        <v>2500</v>
      </c>
      <c r="AG46" s="11">
        <v>2</v>
      </c>
    </row>
    <row r="47" spans="1:33" s="11" customFormat="1" ht="14.25" hidden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AA47" s="11">
        <f t="shared" si="2"/>
        <v>12</v>
      </c>
      <c r="AB47" s="11">
        <f t="shared" si="4"/>
        <v>1</v>
      </c>
      <c r="AC47" s="11">
        <v>50</v>
      </c>
      <c r="AD47" s="11">
        <v>99</v>
      </c>
      <c r="AE47" s="11" t="s">
        <v>34</v>
      </c>
      <c r="AF47" s="11">
        <v>2500</v>
      </c>
      <c r="AG47" s="11">
        <v>2</v>
      </c>
    </row>
    <row r="48" spans="1:33" s="11" customFormat="1" ht="14.25" hidden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AA48" s="11">
        <f t="shared" si="2"/>
        <v>13</v>
      </c>
      <c r="AB48" s="11">
        <f t="shared" si="4"/>
        <v>1</v>
      </c>
      <c r="AC48" s="11">
        <v>40</v>
      </c>
      <c r="AD48" s="11">
        <v>99</v>
      </c>
      <c r="AE48" s="11" t="s">
        <v>32</v>
      </c>
      <c r="AF48" s="11">
        <v>2500</v>
      </c>
      <c r="AG48" s="11">
        <v>2</v>
      </c>
    </row>
    <row r="49" spans="1:33" s="11" customFormat="1" ht="14.25" hidden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AA49" s="11">
        <f t="shared" si="2"/>
        <v>14</v>
      </c>
      <c r="AB49" s="11">
        <f t="shared" si="4"/>
        <v>1</v>
      </c>
      <c r="AC49" s="11">
        <v>30</v>
      </c>
      <c r="AD49" s="11">
        <v>99</v>
      </c>
      <c r="AE49" s="11" t="s">
        <v>31</v>
      </c>
      <c r="AF49" s="11">
        <v>2500</v>
      </c>
      <c r="AG49" s="11">
        <v>2</v>
      </c>
    </row>
    <row r="50" spans="1:33" s="11" customFormat="1" ht="14.25" hidden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AA50" s="11">
        <f t="shared" si="2"/>
        <v>15</v>
      </c>
      <c r="AB50" s="11">
        <f t="shared" si="4"/>
        <v>1</v>
      </c>
      <c r="AC50" s="11">
        <v>19</v>
      </c>
      <c r="AD50" s="11">
        <v>99</v>
      </c>
      <c r="AE50" s="11" t="s">
        <v>29</v>
      </c>
      <c r="AF50" s="11">
        <v>2500</v>
      </c>
      <c r="AG50" s="11">
        <v>2</v>
      </c>
    </row>
    <row r="51" spans="1:33" s="11" customFormat="1" ht="14.25" hidden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AA51" s="11">
        <f t="shared" si="2"/>
        <v>15</v>
      </c>
      <c r="AB51" s="11">
        <f t="shared" si="4"/>
        <v>0</v>
      </c>
      <c r="AC51" s="11">
        <v>16</v>
      </c>
      <c r="AD51" s="11">
        <v>20</v>
      </c>
      <c r="AE51" s="11" t="s">
        <v>40</v>
      </c>
      <c r="AF51" s="11">
        <v>2500</v>
      </c>
      <c r="AG51" s="11">
        <v>2</v>
      </c>
    </row>
    <row r="52" spans="1:33" s="11" customFormat="1" ht="14.25" hidden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AA52" s="11">
        <f t="shared" si="2"/>
        <v>15</v>
      </c>
      <c r="AB52" s="11">
        <f t="shared" si="4"/>
        <v>0</v>
      </c>
      <c r="AC52" s="11">
        <v>13</v>
      </c>
      <c r="AD52" s="11">
        <v>18</v>
      </c>
      <c r="AE52" s="11" t="s">
        <v>41</v>
      </c>
      <c r="AF52" s="11">
        <v>1500</v>
      </c>
      <c r="AG52" s="11">
        <v>2</v>
      </c>
    </row>
    <row r="53" spans="1:33" s="11" customFormat="1" ht="14.25" hidden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AA53" s="11">
        <f t="shared" si="2"/>
        <v>15</v>
      </c>
      <c r="AB53" s="11">
        <f t="shared" si="4"/>
        <v>0</v>
      </c>
      <c r="AC53" s="11">
        <v>11</v>
      </c>
      <c r="AD53" s="11">
        <v>15</v>
      </c>
      <c r="AE53" s="11" t="s">
        <v>42</v>
      </c>
      <c r="AF53" s="11">
        <v>1500</v>
      </c>
      <c r="AG53" s="11">
        <v>2</v>
      </c>
    </row>
    <row r="54" spans="1:33" s="11" customFormat="1" ht="14.25" hidden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AA54" s="11">
        <f t="shared" si="2"/>
        <v>15</v>
      </c>
      <c r="AB54" s="11">
        <f t="shared" si="4"/>
        <v>0</v>
      </c>
      <c r="AC54" s="11">
        <v>0</v>
      </c>
      <c r="AD54" s="11">
        <v>12</v>
      </c>
      <c r="AE54" s="11" t="s">
        <v>43</v>
      </c>
      <c r="AF54" s="11">
        <v>1000</v>
      </c>
      <c r="AG54" s="11">
        <v>3</v>
      </c>
    </row>
    <row r="55" spans="1:33" s="11" customFormat="1" ht="14.25" hidden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AA55" s="11">
        <f t="shared" si="2"/>
        <v>16</v>
      </c>
      <c r="AB55" s="11">
        <f t="shared" si="4"/>
        <v>1</v>
      </c>
      <c r="AC55" s="11">
        <v>0</v>
      </c>
      <c r="AD55" s="11">
        <v>99</v>
      </c>
      <c r="AE55" s="11" t="s">
        <v>48</v>
      </c>
      <c r="AF55" s="11">
        <v>1000</v>
      </c>
      <c r="AG55" s="11">
        <v>3</v>
      </c>
    </row>
    <row r="56" spans="1:33" s="11" customFormat="1" ht="14.25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AA56" s="11">
        <f t="shared" si="2"/>
        <v>17</v>
      </c>
      <c r="AB56" s="11">
        <f t="shared" si="4"/>
        <v>1</v>
      </c>
      <c r="AC56" s="11">
        <v>0</v>
      </c>
      <c r="AD56" s="11">
        <v>99</v>
      </c>
      <c r="AE56" s="11" t="s">
        <v>49</v>
      </c>
      <c r="AF56" s="11">
        <v>500</v>
      </c>
      <c r="AG56" s="11">
        <v>3</v>
      </c>
    </row>
    <row r="57" spans="1:28" s="11" customFormat="1" ht="14.25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AA57" s="11">
        <f>+AA56</f>
        <v>17</v>
      </c>
      <c r="AB57" s="11" t="s">
        <v>55</v>
      </c>
    </row>
    <row r="58" spans="1:21" s="11" customFormat="1" ht="14.25" hidden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s="11" customFormat="1" ht="14.25" hidden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s="11" customFormat="1" ht="14.25" hidden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s="11" customFormat="1" ht="14.25" hidden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s="11" customFormat="1" ht="14.25" hidden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s="11" customFormat="1" ht="14.25" hidden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s="11" customFormat="1" ht="14.25" hidden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ht="13.5" hidden="1"/>
    <row r="66" ht="13.5" hidden="1"/>
    <row r="67" ht="13.5" hidden="1"/>
    <row r="68" ht="13.5" hidden="1"/>
    <row r="69" ht="13.5" hidden="1"/>
    <row r="70" ht="13.5" hidden="1"/>
    <row r="71" ht="13.5">
      <c r="B71" t="s">
        <v>90</v>
      </c>
    </row>
  </sheetData>
  <sheetProtection/>
  <mergeCells count="42">
    <mergeCell ref="H27:K27"/>
    <mergeCell ref="H28:K28"/>
    <mergeCell ref="Q27:Q28"/>
    <mergeCell ref="L18:M18"/>
    <mergeCell ref="C17:F17"/>
    <mergeCell ref="K11:L13"/>
    <mergeCell ref="H26:K26"/>
    <mergeCell ref="Q23:Q24"/>
    <mergeCell ref="Q25:Q26"/>
    <mergeCell ref="L23:L24"/>
    <mergeCell ref="C15:D15"/>
    <mergeCell ref="H20:K20"/>
    <mergeCell ref="H21:K21"/>
    <mergeCell ref="H22:K22"/>
    <mergeCell ref="L22:N22"/>
    <mergeCell ref="H17:K17"/>
    <mergeCell ref="H19:K19"/>
    <mergeCell ref="K14:L14"/>
    <mergeCell ref="M14:R14"/>
    <mergeCell ref="L19:M19"/>
    <mergeCell ref="Q19:Q20"/>
    <mergeCell ref="L16:R16"/>
    <mergeCell ref="H15:K15"/>
    <mergeCell ref="H16:K16"/>
    <mergeCell ref="H23:K23"/>
    <mergeCell ref="H24:K24"/>
    <mergeCell ref="H25:K25"/>
    <mergeCell ref="L21:M21"/>
    <mergeCell ref="Q21:Q22"/>
    <mergeCell ref="C16:F16"/>
    <mergeCell ref="H18:K18"/>
    <mergeCell ref="L25:L26"/>
    <mergeCell ref="C8:I8"/>
    <mergeCell ref="C9:I10"/>
    <mergeCell ref="Q12:Q13"/>
    <mergeCell ref="L9:L10"/>
    <mergeCell ref="C12:I14"/>
    <mergeCell ref="L17:M17"/>
    <mergeCell ref="L15:R15"/>
    <mergeCell ref="N9:N10"/>
    <mergeCell ref="Q9:Q10"/>
    <mergeCell ref="N12:N13"/>
  </mergeCells>
  <dataValidations count="17">
    <dataValidation type="whole" allowBlank="1" showInputMessage="1" showErrorMessage="1" sqref="N12:N13 J7:J14 L9:L10">
      <formula1>0</formula1>
      <formula2>99</formula2>
    </dataValidation>
    <dataValidation type="whole" allowBlank="1" showInputMessage="1" showErrorMessage="1" sqref="C11 P20 N20 L20">
      <formula1>0</formula1>
      <formula2>999</formula2>
    </dataValidation>
    <dataValidation type="list" allowBlank="1" showInputMessage="1" showErrorMessage="1" sqref="Q12:Q13">
      <formula1>$W$7:$W$8</formula1>
    </dataValidation>
    <dataValidation type="whole" allowBlank="1" showInputMessage="1" showErrorMessage="1" sqref="N19 N9:N10 N23:N24 N21 C19">
      <formula1>1</formula1>
      <formula2>12</formula2>
    </dataValidation>
    <dataValidation type="whole" allowBlank="1" showInputMessage="1" showErrorMessage="1" sqref="Q9:Q10">
      <formula1>1</formula1>
      <formula2>31</formula2>
    </dataValidation>
    <dataValidation type="list" allowBlank="1" showInputMessage="1" showErrorMessage="1" sqref="L19:M19">
      <formula1>$Z$7:$Z$9</formula1>
    </dataValidation>
    <dataValidation type="list" allowBlank="1" showInputMessage="1" showErrorMessage="1" sqref="L21:M21">
      <formula1>$AB$7:$AB$8</formula1>
    </dataValidation>
    <dataValidation type="whole" allowBlank="1" showInputMessage="1" showErrorMessage="1" sqref="L22:N22">
      <formula1>0</formula1>
      <formula2>99999999</formula2>
    </dataValidation>
    <dataValidation type="list" allowBlank="1" showInputMessage="1" showErrorMessage="1" sqref="L17:M17">
      <formula1>$Y$7:$Y$23</formula1>
    </dataValidation>
    <dataValidation type="whole" allowBlank="1" showInputMessage="1" showErrorMessage="1" sqref="E11">
      <formula1>0</formula1>
      <formula2>9999</formula2>
    </dataValidation>
    <dataValidation type="textLength" operator="lessThanOrEqual" allowBlank="1" showInputMessage="1" showErrorMessage="1" sqref="L16">
      <formula1>8</formula1>
    </dataValidation>
    <dataValidation type="list" allowBlank="1" showInputMessage="1" showErrorMessage="1" sqref="C16">
      <formula1>$AA$7:$AA$8</formula1>
    </dataValidation>
    <dataValidation type="list" allowBlank="1" showInputMessage="1" showErrorMessage="1" sqref="L18">
      <formula1>$AC$7:$AC$8</formula1>
    </dataValidation>
    <dataValidation type="list" allowBlank="1" showInputMessage="1" showErrorMessage="1" sqref="L23:L24">
      <formula1>$AD$7:$AD$8</formula1>
    </dataValidation>
    <dataValidation type="list" allowBlank="1" showInputMessage="1" showErrorMessage="1" sqref="L25:L26">
      <formula1>$AE$7:$AE$8</formula1>
    </dataValidation>
    <dataValidation type="list" allowBlank="1" showInputMessage="1" showErrorMessage="1" sqref="C17:F17">
      <formula1>$AF$7:$AF$8</formula1>
    </dataValidation>
    <dataValidation type="whole" allowBlank="1" showInputMessage="1" showErrorMessage="1" sqref="E19">
      <formula1>1</formula1>
      <formula2>31</formula2>
    </dataValidation>
  </dataValidations>
  <hyperlinks>
    <hyperlink ref="L15" r:id="rId1" display="xxxxxxx@gmail.com"/>
  </hyperlinks>
  <printOptions/>
  <pageMargins left="0.984251968503937" right="0.5905511811023623" top="0.984251968503937" bottom="0.7480314960629921" header="0.31496062992125984" footer="0.31496062992125984"/>
  <pageSetup horizontalDpi="600" verticalDpi="600" orientation="landscape" paperSize="9" scale="8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東日本高速道路株式会社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白石 哲男</dc:creator>
  <cp:keywords/>
  <dc:description/>
  <cp:lastModifiedBy>白石 哲男</cp:lastModifiedBy>
  <cp:lastPrinted>2011-12-19T22:02:34Z</cp:lastPrinted>
  <dcterms:created xsi:type="dcterms:W3CDTF">2011-07-19T15:57:06Z</dcterms:created>
  <dcterms:modified xsi:type="dcterms:W3CDTF">2011-12-19T22:09:53Z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