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600" windowHeight="11760" tabRatio="668" activeTab="0"/>
  </bookViews>
  <sheets>
    <sheet name="【表紙】代表者記入欄(個人申込でも表紙記入は必要です）" sheetId="1" r:id="rId1"/>
    <sheet name="クラブカップリレー大会" sheetId="2" r:id="rId2"/>
    <sheet name="個人イベント申込用紙" sheetId="3" r:id="rId3"/>
  </sheets>
  <definedNames>
    <definedName name="バス" localSheetId="2">'個人イベント申込用紙'!#REF!</definedName>
    <definedName name="バス">#REF!</definedName>
  </definedNames>
  <calcPr fullCalcOnLoad="1"/>
</workbook>
</file>

<file path=xl/sharedStrings.xml><?xml version="1.0" encoding="utf-8"?>
<sst xmlns="http://schemas.openxmlformats.org/spreadsheetml/2006/main" count="248" uniqueCount="154">
  <si>
    <t>氏名</t>
  </si>
  <si>
    <t>参加クラス</t>
  </si>
  <si>
    <t>性別</t>
  </si>
  <si>
    <t>男</t>
  </si>
  <si>
    <t>チーム名</t>
  </si>
  <si>
    <t>走順</t>
  </si>
  <si>
    <t>1走</t>
  </si>
  <si>
    <t>2走</t>
  </si>
  <si>
    <t>3走</t>
  </si>
  <si>
    <t>4走</t>
  </si>
  <si>
    <t>5走</t>
  </si>
  <si>
    <t>6走</t>
  </si>
  <si>
    <t>7走</t>
  </si>
  <si>
    <t>年齢</t>
  </si>
  <si>
    <t>参加形態</t>
  </si>
  <si>
    <t>記入例</t>
  </si>
  <si>
    <t>クラブカップ7人リレー</t>
  </si>
  <si>
    <t>正規</t>
  </si>
  <si>
    <t>女</t>
  </si>
  <si>
    <t>天竜四郎</t>
  </si>
  <si>
    <t>宝剣直人</t>
  </si>
  <si>
    <t>特別表彰対象</t>
  </si>
  <si>
    <t>（ベテランカップの記入は4走まで。英数字は半角でお願いします。）</t>
  </si>
  <si>
    <t>飯田三郎／西春近次郎</t>
  </si>
  <si>
    <t>男／男</t>
  </si>
  <si>
    <t>箕輪みるく</t>
  </si>
  <si>
    <t>早太郎クラブ</t>
  </si>
  <si>
    <t>霊犬早太郎</t>
  </si>
  <si>
    <t>エントリ代表者氏名</t>
  </si>
  <si>
    <t>電話番号</t>
  </si>
  <si>
    <t>郵便番号</t>
  </si>
  <si>
    <t>住所</t>
  </si>
  <si>
    <t>クラブカップ参加費合計</t>
  </si>
  <si>
    <t>すべての参加費合計</t>
  </si>
  <si>
    <t>E-mail</t>
  </si>
  <si>
    <t>クラブ名</t>
  </si>
  <si>
    <t>選択してください</t>
  </si>
  <si>
    <t>生年月日</t>
  </si>
  <si>
    <t>参加費払込金融機関名</t>
  </si>
  <si>
    <t>支店、郵便局名</t>
  </si>
  <si>
    <t>振込み日</t>
  </si>
  <si>
    <t>松川林檎</t>
  </si>
  <si>
    <t>携帯番号</t>
  </si>
  <si>
    <t>個人の申込みでも、クラブの申込みでも、この用紙を利用下さい。円滑な処理進行のため、極力クラブ単位で一括して申し込んで下さい。</t>
  </si>
  <si>
    <t>（実在しない氏名でのエントリーはできません。）</t>
  </si>
  <si>
    <t>-</t>
  </si>
  <si>
    <t xml:space="preserve">
E-card
レンタル
費用
（自動
 計算）</t>
  </si>
  <si>
    <r>
      <t>個人
合計
費用</t>
    </r>
    <r>
      <rPr>
        <sz val="9"/>
        <rFont val="ＭＳ Ｐゴシック"/>
        <family val="3"/>
      </rPr>
      <t xml:space="preserve">
（自動
 計算）</t>
    </r>
  </si>
  <si>
    <t>男</t>
  </si>
  <si>
    <t>池山 さやか</t>
  </si>
  <si>
    <t>女</t>
  </si>
  <si>
    <t>池山さやか</t>
  </si>
  <si>
    <t>霊犬 早太郎</t>
  </si>
  <si>
    <t>090-9999-9999</t>
  </si>
  <si>
    <t>本大会エントリーにて集めた個人情報は、本大会実施の目的と、次回大会の本人への通知目的以外には利用しません。</t>
  </si>
  <si>
    <t>欄が足らない場合は、記入前に横方向に必要分選択して、コピーしたあと、”コピーしたセルの挿入”を行って下さい。</t>
  </si>
  <si>
    <t>列を削除したり、普通のコピー＆ペーストでは自動の計算式が崩れてしまいます。お気をつけ下さい。</t>
  </si>
  <si>
    <t>合計</t>
  </si>
  <si>
    <t>要項をよく読んで正確にお書き下さい</t>
  </si>
  <si>
    <t>希望クラブは下段記入、もしくは添付で原稿をご用意ください。</t>
  </si>
  <si>
    <t>プログラムクラブ広告スペース(無料）</t>
  </si>
  <si>
    <t>クラブカップ一般チーム数（\26,000）</t>
  </si>
  <si>
    <t>クラブカップ学生高校生以下チーム数（\19,000）</t>
  </si>
  <si>
    <t>ベテランカップ一般チーム数（\15,200）</t>
  </si>
  <si>
    <t>ベテランカップ学生高校生以下チーム数（\11,200）</t>
  </si>
  <si>
    <t>クラブカップ分参加形態</t>
  </si>
  <si>
    <t>クラブカップでは、誰がそのカードを使用しても構いません。（継走には1チーム3枚必要です）</t>
  </si>
  <si>
    <t>ES 関東Ｃ</t>
  </si>
  <si>
    <t>　今年はクラブカップ優勝だけでなく、取れる多くのタイトルをいただきます。</t>
  </si>
  <si>
    <t>　新入会員募集中！　</t>
  </si>
  <si>
    <t>下の見本（昨年のもの）のようにご記入下さい</t>
  </si>
  <si>
    <r>
      <t>広告原稿の欄</t>
    </r>
    <r>
      <rPr>
        <sz val="8"/>
        <rFont val="ＭＳ Ｐゴシック"/>
        <family val="3"/>
      </rPr>
      <t>（テキストベース）</t>
    </r>
  </si>
  <si>
    <r>
      <t>（テキストベースの）</t>
    </r>
    <r>
      <rPr>
        <sz val="9"/>
        <rFont val="ＭＳ Ｐゴシック"/>
        <family val="3"/>
      </rPr>
      <t>広告原稿の見本</t>
    </r>
  </si>
  <si>
    <t>リレー競技に、斡旋希望で出場したい個人の方は、メールなどにて個別に主催者にご相談下さい。</t>
  </si>
  <si>
    <t>（生年月日の欄は必ずご記入願います。傷害保険に必要です。年齢は自動計算になっています）</t>
  </si>
  <si>
    <t>れいけん はやたろう</t>
  </si>
  <si>
    <t>いけやま さやか</t>
  </si>
  <si>
    <t>飯田 三郎</t>
  </si>
  <si>
    <t>いいだ さぶろう</t>
  </si>
  <si>
    <t>西春近 次郎</t>
  </si>
  <si>
    <t>にしはるちかじろう</t>
  </si>
  <si>
    <t>天竜 四郎</t>
  </si>
  <si>
    <t>てんりゆう しろう</t>
  </si>
  <si>
    <t>松川 林檎</t>
  </si>
  <si>
    <t>まつかわ りんご</t>
  </si>
  <si>
    <t>箕輪 みるく</t>
  </si>
  <si>
    <t>みのわ みるく</t>
  </si>
  <si>
    <t>宝剣 直人</t>
  </si>
  <si>
    <t>ほうけん なおと</t>
  </si>
  <si>
    <r>
      <t>生年月日</t>
    </r>
    <r>
      <rPr>
        <sz val="9"/>
        <rFont val="ＭＳ Ｐゴシック"/>
        <family val="3"/>
      </rPr>
      <t xml:space="preserve">
（19**年*月*日）
（保険で必要）</t>
    </r>
  </si>
  <si>
    <r>
      <t>携帯電話番号</t>
    </r>
    <r>
      <rPr>
        <sz val="12"/>
        <rFont val="ＭＳ Ｐゴシック"/>
        <family val="3"/>
      </rPr>
      <t xml:space="preserve">
</t>
    </r>
    <r>
      <rPr>
        <sz val="9"/>
        <rFont val="ＭＳ Ｐゴシック"/>
        <family val="3"/>
      </rPr>
      <t>大会中、連絡が必要なときに使用します。
半角数字とハイフンで記入してください。</t>
    </r>
  </si>
  <si>
    <t>ふりがな
（ひらがな）</t>
  </si>
  <si>
    <t>性
別</t>
  </si>
  <si>
    <t>代表者：土井 聡</t>
  </si>
  <si>
    <t>連絡先：GHH07625@nifty.ne.jp</t>
  </si>
  <si>
    <t>ｳｪﾌﾞｻｲﾄ： http://www.orienteering.com/~eskanto/</t>
  </si>
  <si>
    <t>なし</t>
  </si>
  <si>
    <t>(学生・高校生以下だけで構成されるチームの参加費：
    クラブカップ7人リレー \19,000/チーム・ベテランカップ \11,200/チーム）</t>
  </si>
  <si>
    <t>(参加費：クラブカップ7人リレー \26,000/チーム・ベテランカップ \15,200/チーム）</t>
  </si>
  <si>
    <t>欄が足らない場合は3行～15行を選択＞コピー＞コピーしたセルの挿入で欄を増やして使用して下さい</t>
  </si>
  <si>
    <t>〒　　　－</t>
  </si>
  <si>
    <t>個人競技（３枚目のシート）の参加費等の合計</t>
  </si>
  <si>
    <t>クラブカップの日P1位置の駐車券希望枚数</t>
  </si>
  <si>
    <t>クラブカップ200９申込用紙(表紙）</t>
  </si>
  <si>
    <r>
      <t>（全体の表紙）</t>
    </r>
    <r>
      <rPr>
        <b/>
        <u val="single"/>
        <sz val="9"/>
        <color indexed="10"/>
        <rFont val="ＭＳ Ｐゴシック"/>
        <family val="3"/>
      </rPr>
      <t>クラブカップに記入のない申込もこの表紙シート（灰色内）も必ずご記入下さい</t>
    </r>
  </si>
  <si>
    <t>要望など</t>
  </si>
  <si>
    <t>リレーに申込まない個人申込の場合もこのシートの灰色部分は必ずご記入下さい。</t>
  </si>
  <si>
    <t>ここで取り扱うすべてのイベントの事前申し込みに対しmy e-cardが使用できます。</t>
  </si>
  <si>
    <t>ここで申込まれたリレー競技用のスポットレンタルのe-cardは、リレー競技後に配布した封筒に入れて同じ単位で一括して返却していただきます。</t>
  </si>
  <si>
    <r>
      <t>松塾参加予定の方は氏名をご記入下さい</t>
    </r>
    <r>
      <rPr>
        <sz val="6"/>
        <rFont val="ＭＳ Ｐゴシック"/>
        <family val="3"/>
      </rPr>
      <t>（ここでは情報把握の為、公式の申込は要項に従って指定のアドレスに別途e-mailを送信してください）</t>
    </r>
  </si>
  <si>
    <r>
      <t>（〆切</t>
    </r>
    <r>
      <rPr>
        <b/>
        <sz val="8"/>
        <color indexed="10"/>
        <rFont val="ＭＳ Ｐゴシック"/>
        <family val="3"/>
      </rPr>
      <t>９月６日</t>
    </r>
    <r>
      <rPr>
        <sz val="8"/>
        <rFont val="ＭＳ Ｐゴシック"/>
        <family val="3"/>
      </rPr>
      <t>・日曜日）</t>
    </r>
  </si>
  <si>
    <t>（リレー競技での(レンタルe-card/スポットレンタル/は、クラブ単位での申込になります。【表紙】シートで申込みます。）</t>
  </si>
  <si>
    <t>(クラブカップリレーでは誰がどのカードe-cardを使用しても構いません。個人手配のカードとあわせて勘案下さい）</t>
  </si>
  <si>
    <t>（第１７回）クラブカップ7人リレー2009 エントリ用紙</t>
  </si>
  <si>
    <t>e-cardは、スポットレンタルと通しレンタルがあります。クラブ内のやりくり法については要項をよくお読み下さい。ここではリレー競技の日のスポット</t>
  </si>
  <si>
    <t>レンタル数（この日はクラブ単位でレンタル）を記入します。他の日のスポット及び通しレンタルは個人競技申込シートのところに申込欄があります。</t>
  </si>
  <si>
    <t>（3走・5走を半分ずつ走る場合は、上記記入例を参考に書いて下さい。入力内容に規制がかかっています。これを解除しないと、この書き方はできません。記入例の40行目をコピーして該当する行にペーストして、中身を書き換えることによってこの書き方で記入することができます。）</t>
  </si>
  <si>
    <r>
      <t>年齢</t>
    </r>
    <r>
      <rPr>
        <sz val="8"/>
        <rFont val="ＭＳ Ｐゴシック"/>
        <family val="3"/>
      </rPr>
      <t>（自動計算）</t>
    </r>
  </si>
  <si>
    <r>
      <t>生年月日</t>
    </r>
    <r>
      <rPr>
        <sz val="6"/>
        <rFont val="ＭＳ Ｐゴシック"/>
        <family val="3"/>
      </rPr>
      <t>（半角で//区切りで書く）</t>
    </r>
  </si>
  <si>
    <r>
      <t>Sugadaira Navigation Challenge 4days 2009</t>
    </r>
    <r>
      <rPr>
        <sz val="14"/>
        <rFont val="ＭＳ Ｐゴシック"/>
        <family val="3"/>
      </rPr>
      <t xml:space="preserve"> (個人出場種目および個人レンタルe-card申込用紙e-mail版) </t>
    </r>
    <r>
      <rPr>
        <sz val="10"/>
        <color indexed="48"/>
        <rFont val="ＭＳ Ｐゴシック"/>
        <family val="3"/>
      </rPr>
      <t>6/12時間ロゲイン以外の全ての競技種目</t>
    </r>
  </si>
  <si>
    <t>年齢
(自動計算）
（2010年3月31日現在）</t>
  </si>
  <si>
    <t>M15</t>
  </si>
  <si>
    <t>M21</t>
  </si>
  <si>
    <t>W21</t>
  </si>
  <si>
    <t>N</t>
  </si>
  <si>
    <t>M50</t>
  </si>
  <si>
    <t>M65</t>
  </si>
  <si>
    <r>
      <t>9月19日（</t>
    </r>
    <r>
      <rPr>
        <b/>
        <sz val="12"/>
        <color indexed="12"/>
        <rFont val="ＭＳ Ｐゴシック"/>
        <family val="3"/>
      </rPr>
      <t>土</t>
    </r>
    <r>
      <rPr>
        <b/>
        <sz val="12"/>
        <rFont val="ＭＳ Ｐゴシック"/>
        <family val="3"/>
      </rPr>
      <t>）</t>
    </r>
    <r>
      <rPr>
        <sz val="9"/>
        <rFont val="ＭＳ Ｐゴシック"/>
        <family val="3"/>
      </rPr>
      <t xml:space="preserve">
ダウンヒル
</t>
    </r>
    <r>
      <rPr>
        <b/>
        <sz val="12"/>
        <rFont val="ＭＳ Ｐゴシック"/>
        <family val="3"/>
      </rPr>
      <t>ミドル大会</t>
    </r>
    <r>
      <rPr>
        <b/>
        <sz val="9"/>
        <rFont val="ＭＳ Ｐゴシック"/>
        <family val="3"/>
      </rPr>
      <t xml:space="preserve">
</t>
    </r>
    <r>
      <rPr>
        <sz val="9"/>
        <rFont val="ＭＳ Ｐゴシック"/>
        <family val="3"/>
      </rPr>
      <t>参加クラス
N \1200
M12/W12 \800
M15/W15 \800
M18/W18 \1200
M20/W20 \2000
上記以外 \2200</t>
    </r>
  </si>
  <si>
    <r>
      <t>9月20日（日）夜</t>
    </r>
    <r>
      <rPr>
        <sz val="9"/>
        <rFont val="ＭＳ Ｐゴシック"/>
        <family val="3"/>
      </rPr>
      <t xml:space="preserve">
ナイトミニロゲイン</t>
    </r>
    <r>
      <rPr>
        <b/>
        <sz val="12"/>
        <rFont val="ＭＳ Ｐゴシック"/>
        <family val="3"/>
      </rPr>
      <t>大会</t>
    </r>
    <r>
      <rPr>
        <b/>
        <sz val="9"/>
        <rFont val="ＭＳ Ｐゴシック"/>
        <family val="3"/>
      </rPr>
      <t xml:space="preserve">
事前申込</t>
    </r>
    <r>
      <rPr>
        <sz val="9"/>
        <rFont val="ＭＳ Ｐゴシック"/>
        <family val="3"/>
      </rPr>
      <t>参加費
一般 \1500
高校生 \1000</t>
    </r>
  </si>
  <si>
    <t xml:space="preserve">
ナイトミニ
ロゲイン
参加費
（自動
 計算）</t>
  </si>
  <si>
    <t>参加する／一般</t>
  </si>
  <si>
    <t>参加する／高校生</t>
  </si>
  <si>
    <t>参加する</t>
  </si>
  <si>
    <r>
      <t>9月21日（祝）</t>
    </r>
    <r>
      <rPr>
        <sz val="9"/>
        <rFont val="ＭＳ Ｐゴシック"/>
        <family val="3"/>
      </rPr>
      <t xml:space="preserve">
菅平ロゲイン
３時間の部
参加費 \3000
18歳以下及び60歳以上の方の優遇申込はロゲインのHPより申込んで下さい
（こちらでは取り扱いません）</t>
    </r>
  </si>
  <si>
    <t xml:space="preserve">
菅平
ロゲイン
３時間の部
参加費
（自動
 計算）</t>
  </si>
  <si>
    <r>
      <t xml:space="preserve">e-cardレンタル返却
</t>
    </r>
    <r>
      <rPr>
        <sz val="9"/>
        <rFont val="ＭＳ Ｐゴシック"/>
        <family val="3"/>
      </rPr>
      <t xml:space="preserve">
返却するイベントを選んで下さい
必ず事前申込のあるイベントを指定しないといけません</t>
    </r>
  </si>
  <si>
    <r>
      <t xml:space="preserve">e-cardレンタル借り始め
</t>
    </r>
    <r>
      <rPr>
        <sz val="9"/>
        <rFont val="ＭＳ Ｐゴシック"/>
        <family val="3"/>
      </rPr>
      <t xml:space="preserve">
借り始めのイベントを選んで下さい。
必ず事前申込のあるイベントを指定しないといけません</t>
    </r>
  </si>
  <si>
    <r>
      <t>E-Card No.</t>
    </r>
    <r>
      <rPr>
        <sz val="9"/>
        <rFont val="ＭＳ Ｐゴシック"/>
        <family val="3"/>
      </rPr>
      <t xml:space="preserve">
(マイカードを利用する方は番号を記入してください）</t>
    </r>
  </si>
  <si>
    <t>スポットレンタル</t>
  </si>
  <si>
    <t>通しレンタル</t>
  </si>
  <si>
    <r>
      <t xml:space="preserve">e-cardレンタル
</t>
    </r>
    <r>
      <rPr>
        <sz val="9"/>
        <rFont val="ＭＳ Ｐゴシック"/>
        <family val="3"/>
      </rPr>
      <t xml:space="preserve">
スポットレンタル  \300
通しレンタル \500
通しレンタルの人は右2つの項目も必ず記入して下さい。
クラブカップのみのスポットレンタルはここではなく、1枚目のシートでの申込になります</t>
    </r>
  </si>
  <si>
    <t>ロゲイン３時間の部</t>
  </si>
  <si>
    <t>ダウンヒルミドル</t>
  </si>
  <si>
    <r>
      <t>備考</t>
    </r>
    <r>
      <rPr>
        <sz val="9"/>
        <rFont val="ＭＳ Ｐゴシック"/>
        <family val="3"/>
      </rPr>
      <t xml:space="preserve">
個人ごとの備考コメントがあればお書き下さい
</t>
    </r>
  </si>
  <si>
    <t>ナイトミニロゲインは宝剣直人の遂行者</t>
  </si>
  <si>
    <t>松塾参加希望有
別途メールします</t>
  </si>
  <si>
    <t>1996/7/22・1994/1/10</t>
  </si>
  <si>
    <t>13/16</t>
  </si>
  <si>
    <t>ナイトミニロゲイン
飯田三郎を遂行</t>
  </si>
  <si>
    <t xml:space="preserve">
ダウンヒル
ミドル
大会
参加費
（自動
 計算）</t>
  </si>
  <si>
    <t>クラブカップ</t>
  </si>
  <si>
    <t>クラブカップのみスポットレンタル以外のe-cardレンタル申込もここです</t>
  </si>
  <si>
    <t>クラブカップの日のみのスポットレンタルの枚数（\300/枚）</t>
  </si>
  <si>
    <r>
      <t>Sugadaira Navigation Challenge 4days 2009</t>
    </r>
    <r>
      <rPr>
        <sz val="9"/>
        <rFont val="ＭＳ Ｐゴシック"/>
        <family val="3"/>
      </rPr>
      <t xml:space="preserve"> (統合申込用紙e-mail版) </t>
    </r>
    <r>
      <rPr>
        <sz val="6"/>
        <color indexed="48"/>
        <rFont val="ＭＳ Ｐゴシック"/>
        <family val="3"/>
      </rPr>
      <t>6/12時間ロゲイン以外の全ての競技種目</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</si>
</sst>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quot;チーム&quot;"/>
    <numFmt numFmtId="182" formatCode="0&quot;枚&quot;"/>
    <numFmt numFmtId="183" formatCode="0&quot;部&quot;"/>
    <numFmt numFmtId="184" formatCode="0&quot;人&quot;"/>
    <numFmt numFmtId="185" formatCode="&quot;\&quot;#,##0_);[Red]\(&quot;\&quot;#,##0\)"/>
    <numFmt numFmtId="186" formatCode="00&quot;歳&quot;"/>
    <numFmt numFmtId="187" formatCode="0_ "/>
    <numFmt numFmtId="188" formatCode="mmm\-yyyy"/>
    <numFmt numFmtId="189" formatCode="&quot;\&quot;#.##0;&quot;\&quot;\-#.##0"/>
    <numFmt numFmtId="190" formatCode="#,##0_ "/>
  </numFmts>
  <fonts count="51">
    <font>
      <sz val="11"/>
      <name val="ＭＳ Ｐゴシック"/>
      <family val="3"/>
    </font>
    <font>
      <sz val="6"/>
      <name val="ＭＳ Ｐゴシック"/>
      <family val="3"/>
    </font>
    <font>
      <sz val="9"/>
      <name val="ＭＳ Ｐゴシック"/>
      <family val="3"/>
    </font>
    <font>
      <b/>
      <sz val="12"/>
      <name val="ＭＳ Ｐゴシック"/>
      <family val="3"/>
    </font>
    <font>
      <b/>
      <u val="single"/>
      <sz val="12"/>
      <name val="ＭＳ Ｐゴシック"/>
      <family val="3"/>
    </font>
    <font>
      <b/>
      <u val="single"/>
      <sz val="9"/>
      <name val="ＭＳ Ｐゴシック"/>
      <family val="3"/>
    </font>
    <font>
      <sz val="9"/>
      <color indexed="10"/>
      <name val="ＭＳ Ｐゴシック"/>
      <family val="3"/>
    </font>
    <font>
      <b/>
      <sz val="12"/>
      <color indexed="10"/>
      <name val="ＭＳ Ｐゴシック"/>
      <family val="3"/>
    </font>
    <font>
      <sz val="8"/>
      <name val="ＭＳ Ｐゴシック"/>
      <family val="3"/>
    </font>
    <font>
      <b/>
      <sz val="9"/>
      <name val="ＭＳ Ｐゴシック"/>
      <family val="3"/>
    </font>
    <font>
      <sz val="7"/>
      <name val="ＭＳ Ｐゴシック"/>
      <family val="3"/>
    </font>
    <font>
      <b/>
      <sz val="16"/>
      <color indexed="10"/>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9"/>
      <color indexed="55"/>
      <name val="ＭＳ Ｐゴシック"/>
      <family val="3"/>
    </font>
    <font>
      <b/>
      <sz val="8"/>
      <color indexed="10"/>
      <name val="ＭＳ Ｐゴシック"/>
      <family val="3"/>
    </font>
    <font>
      <sz val="12"/>
      <name val="ＭＳ Ｐゴシック"/>
      <family val="3"/>
    </font>
    <font>
      <sz val="12"/>
      <color indexed="10"/>
      <name val="ＭＳ Ｐゴシック"/>
      <family val="3"/>
    </font>
    <font>
      <sz val="8"/>
      <color indexed="10"/>
      <name val="ＭＳ Ｐゴシック"/>
      <family val="3"/>
    </font>
    <font>
      <b/>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u val="single"/>
      <sz val="9"/>
      <color indexed="12"/>
      <name val="ＭＳ Ｐゴシック"/>
      <family val="3"/>
    </font>
    <font>
      <sz val="8"/>
      <color indexed="12"/>
      <name val="ＭＳ Ｐゴシック"/>
      <family val="3"/>
    </font>
    <font>
      <b/>
      <sz val="12"/>
      <name val="Century"/>
      <family val="1"/>
    </font>
    <font>
      <sz val="16"/>
      <name val="ＭＳ Ｐゴシック"/>
      <family val="3"/>
    </font>
    <font>
      <sz val="14"/>
      <name val="ＭＳ Ｐゴシック"/>
      <family val="3"/>
    </font>
    <font>
      <b/>
      <u val="single"/>
      <sz val="12"/>
      <color indexed="48"/>
      <name val="Times New Roman"/>
      <family val="1"/>
    </font>
    <font>
      <sz val="6"/>
      <color indexed="48"/>
      <name val="ＭＳ Ｐゴシック"/>
      <family val="3"/>
    </font>
    <font>
      <b/>
      <u val="single"/>
      <sz val="9"/>
      <color indexed="10"/>
      <name val="ＭＳ Ｐゴシック"/>
      <family val="3"/>
    </font>
    <font>
      <sz val="9"/>
      <color indexed="22"/>
      <name val="ＭＳ Ｐゴシック"/>
      <family val="3"/>
    </font>
    <font>
      <b/>
      <u val="single"/>
      <sz val="18"/>
      <color indexed="48"/>
      <name val="Times New Roman"/>
      <family val="1"/>
    </font>
    <font>
      <sz val="10"/>
      <color indexed="4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thin"/>
    </border>
    <border>
      <left style="thin"/>
      <right>
        <color indexed="63"/>
      </right>
      <top style="medium"/>
      <bottom style="thin"/>
    </border>
    <border>
      <left style="thin"/>
      <right>
        <color indexed="63"/>
      </right>
      <top style="thin"/>
      <bottom style="thin"/>
    </border>
    <border>
      <left style="thin"/>
      <right>
        <color indexed="63"/>
      </right>
      <top style="medium"/>
      <bottom style="medium"/>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medium"/>
      <bottom style="thin"/>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style="thin"/>
      <top style="medium"/>
      <bottom style="thin"/>
    </border>
    <border>
      <left style="medium"/>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3" fillId="0" borderId="0" applyNumberFormat="0" applyFill="0" applyBorder="0" applyAlignment="0" applyProtection="0"/>
    <xf numFmtId="0" fontId="37" fillId="4" borderId="0" applyNumberFormat="0" applyBorder="0" applyAlignment="0" applyProtection="0"/>
  </cellStyleXfs>
  <cellXfs count="173">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23" borderId="17" xfId="0" applyFont="1" applyFill="1" applyBorder="1" applyAlignment="1">
      <alignment horizontal="left" vertical="center"/>
    </xf>
    <xf numFmtId="0" fontId="3" fillId="23" borderId="18" xfId="0" applyFont="1" applyFill="1" applyBorder="1" applyAlignment="1">
      <alignment horizontal="left" vertical="center"/>
    </xf>
    <xf numFmtId="0" fontId="2" fillId="0" borderId="0" xfId="0" applyFont="1" applyFill="1" applyAlignment="1">
      <alignment horizontal="left" vertical="center"/>
    </xf>
    <xf numFmtId="0" fontId="7" fillId="21" borderId="0" xfId="0" applyFont="1" applyFill="1" applyAlignment="1">
      <alignment horizontal="left" vertical="center"/>
    </xf>
    <xf numFmtId="0" fontId="2" fillId="21" borderId="0" xfId="0" applyFont="1" applyFill="1" applyAlignment="1">
      <alignment horizontal="left" vertical="center"/>
    </xf>
    <xf numFmtId="0" fontId="2" fillId="23" borderId="19" xfId="0" applyFont="1" applyFill="1" applyBorder="1" applyAlignment="1">
      <alignment horizontal="left" vertical="center"/>
    </xf>
    <xf numFmtId="0" fontId="2" fillId="0" borderId="14" xfId="0" applyFont="1" applyFill="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Fill="1" applyBorder="1" applyAlignment="1">
      <alignment horizontal="left" vertical="center"/>
    </xf>
    <xf numFmtId="0" fontId="2" fillId="0" borderId="0" xfId="0" applyFont="1" applyBorder="1" applyAlignment="1">
      <alignment horizontal="left" vertical="center"/>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Alignment="1" applyProtection="1">
      <alignment horizontal="left" vertical="top"/>
      <protection locked="0"/>
    </xf>
    <xf numFmtId="0" fontId="2" fillId="0" borderId="10" xfId="0" applyNumberFormat="1" applyFont="1" applyBorder="1" applyAlignment="1" applyProtection="1">
      <alignment horizontal="left" vertical="center"/>
      <protection locked="0"/>
    </xf>
    <xf numFmtId="0" fontId="8" fillId="0" borderId="0" xfId="0" applyFont="1" applyBorder="1" applyAlignment="1">
      <alignment horizontal="left" vertical="center"/>
    </xf>
    <xf numFmtId="31" fontId="2" fillId="0" borderId="10" xfId="0" applyNumberFormat="1" applyFont="1" applyBorder="1" applyAlignment="1" applyProtection="1">
      <alignment horizontal="left" vertical="center"/>
      <protection locked="0"/>
    </xf>
    <xf numFmtId="0" fontId="8"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23" borderId="0" xfId="0" applyFont="1" applyFill="1" applyBorder="1" applyAlignment="1">
      <alignment horizontal="left" vertical="center"/>
    </xf>
    <xf numFmtId="0" fontId="2" fillId="0" borderId="25" xfId="0" applyFont="1" applyBorder="1" applyAlignment="1">
      <alignment horizontal="left" vertical="center"/>
    </xf>
    <xf numFmtId="0" fontId="3" fillId="0" borderId="26" xfId="0" applyFont="1" applyBorder="1" applyAlignment="1">
      <alignment horizontal="left" vertical="center"/>
    </xf>
    <xf numFmtId="0" fontId="3" fillId="0" borderId="18" xfId="0" applyFont="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14" fillId="0" borderId="0" xfId="0" applyFont="1" applyAlignment="1">
      <alignment horizontal="left" vertical="center"/>
    </xf>
    <xf numFmtId="0" fontId="2" fillId="0" borderId="29" xfId="0" applyFont="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5" fontId="9" fillId="23" borderId="10" xfId="0" applyNumberFormat="1" applyFont="1" applyFill="1" applyBorder="1" applyAlignment="1" applyProtection="1">
      <alignment horizontal="right" vertical="center"/>
      <protection locked="0"/>
    </xf>
    <xf numFmtId="5" fontId="9" fillId="23" borderId="10" xfId="0" applyNumberFormat="1" applyFont="1" applyFill="1" applyBorder="1" applyAlignment="1" applyProtection="1">
      <alignment horizontal="right" vertical="center"/>
      <protection/>
    </xf>
    <xf numFmtId="0" fontId="0" fillId="0" borderId="0" xfId="0" applyBorder="1" applyAlignment="1">
      <alignment horizontal="center" vertical="center"/>
    </xf>
    <xf numFmtId="0" fontId="15" fillId="4" borderId="10" xfId="0" applyNumberFormat="1" applyFont="1" applyFill="1" applyBorder="1" applyAlignment="1" applyProtection="1">
      <alignment horizontal="left" vertical="top" wrapText="1"/>
      <protection locked="0"/>
    </xf>
    <xf numFmtId="0" fontId="15" fillId="3" borderId="10" xfId="0" applyNumberFormat="1" applyFont="1" applyFill="1" applyBorder="1" applyAlignment="1" applyProtection="1">
      <alignment horizontal="left" vertical="top" wrapText="1"/>
      <protection locked="0"/>
    </xf>
    <xf numFmtId="0" fontId="2" fillId="0" borderId="33" xfId="0" applyFont="1" applyFill="1" applyBorder="1" applyAlignment="1">
      <alignment horizontal="left" vertical="center"/>
    </xf>
    <xf numFmtId="0" fontId="2" fillId="0" borderId="15"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14" xfId="0" applyFont="1" applyFill="1" applyBorder="1" applyAlignment="1">
      <alignment horizontal="left" vertical="center"/>
    </xf>
    <xf numFmtId="0" fontId="3" fillId="0" borderId="20" xfId="0" applyFont="1" applyFill="1" applyBorder="1" applyAlignment="1">
      <alignment horizontal="left" vertical="center"/>
    </xf>
    <xf numFmtId="0" fontId="2" fillId="0" borderId="33" xfId="0" applyFont="1" applyBorder="1" applyAlignment="1">
      <alignment horizontal="left" vertical="center"/>
    </xf>
    <xf numFmtId="0" fontId="8" fillId="23" borderId="0" xfId="0" applyFont="1" applyFill="1" applyBorder="1" applyAlignment="1">
      <alignment horizontal="left" vertical="center"/>
    </xf>
    <xf numFmtId="0" fontId="2" fillId="0" borderId="20" xfId="0" applyFont="1" applyFill="1" applyBorder="1" applyAlignment="1">
      <alignment horizontal="left" vertical="center"/>
    </xf>
    <xf numFmtId="0" fontId="17" fillId="0" borderId="10" xfId="0" applyNumberFormat="1" applyFont="1" applyBorder="1" applyAlignment="1" applyProtection="1">
      <alignment horizontal="left" vertical="center"/>
      <protection locked="0"/>
    </xf>
    <xf numFmtId="0" fontId="3" fillId="23" borderId="10"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9" fillId="0" borderId="27" xfId="0" applyFont="1" applyBorder="1" applyAlignment="1">
      <alignment horizontal="right" vertical="center"/>
    </xf>
    <xf numFmtId="0" fontId="9" fillId="0" borderId="28" xfId="0" applyFont="1" applyBorder="1" applyAlignment="1">
      <alignment horizontal="left" vertical="center"/>
    </xf>
    <xf numFmtId="14" fontId="9" fillId="0" borderId="34" xfId="0" applyNumberFormat="1" applyFont="1" applyBorder="1" applyAlignment="1">
      <alignment horizontal="left" vertical="center"/>
    </xf>
    <xf numFmtId="0" fontId="2" fillId="0" borderId="35" xfId="0" applyFont="1" applyFill="1" applyBorder="1" applyAlignment="1">
      <alignment horizontal="left" vertical="center"/>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39" fillId="0" borderId="28" xfId="43" applyFont="1" applyFill="1" applyBorder="1" applyAlignment="1">
      <alignment horizontal="left" vertical="center"/>
    </xf>
    <xf numFmtId="0" fontId="40" fillId="0" borderId="0" xfId="0" applyFont="1" applyBorder="1" applyAlignment="1">
      <alignment horizontal="left" vertical="center"/>
    </xf>
    <xf numFmtId="0" fontId="2" fillId="0" borderId="20" xfId="0" applyFont="1" applyFill="1" applyBorder="1" applyAlignment="1">
      <alignment horizontal="left" vertical="center" wrapText="1"/>
    </xf>
    <xf numFmtId="0" fontId="2" fillId="0" borderId="0" xfId="0" applyFont="1" applyBorder="1" applyAlignment="1">
      <alignment vertical="center"/>
    </xf>
    <xf numFmtId="14" fontId="2" fillId="0" borderId="40" xfId="0" applyNumberFormat="1" applyFont="1" applyBorder="1" applyAlignment="1">
      <alignment horizontal="left" vertical="center"/>
    </xf>
    <xf numFmtId="14" fontId="2" fillId="0" borderId="28" xfId="0" applyNumberFormat="1" applyFont="1" applyBorder="1" applyAlignment="1">
      <alignment horizontal="left" vertical="center"/>
    </xf>
    <xf numFmtId="14" fontId="2" fillId="0" borderId="34" xfId="0" applyNumberFormat="1"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23" xfId="0" applyFont="1" applyBorder="1" applyAlignment="1">
      <alignment horizontal="left" vertical="center"/>
    </xf>
    <xf numFmtId="14" fontId="2" fillId="0" borderId="27" xfId="0" applyNumberFormat="1" applyFont="1" applyBorder="1" applyAlignment="1">
      <alignment horizontal="left" vertical="center"/>
    </xf>
    <xf numFmtId="0" fontId="8" fillId="0" borderId="0" xfId="0" applyFont="1" applyAlignment="1">
      <alignment horizontal="right" vertical="center"/>
    </xf>
    <xf numFmtId="0" fontId="3" fillId="21" borderId="26" xfId="0" applyFont="1" applyFill="1" applyBorder="1" applyAlignment="1">
      <alignment horizontal="left" vertical="center"/>
    </xf>
    <xf numFmtId="0" fontId="3" fillId="21" borderId="18" xfId="0" applyFont="1" applyFill="1" applyBorder="1" applyAlignment="1">
      <alignment horizontal="left" vertical="center"/>
    </xf>
    <xf numFmtId="0" fontId="2" fillId="21" borderId="22" xfId="0" applyFont="1" applyFill="1" applyBorder="1" applyAlignment="1">
      <alignment horizontal="left" vertical="center"/>
    </xf>
    <xf numFmtId="0" fontId="8" fillId="21" borderId="23" xfId="0" applyFont="1" applyFill="1" applyBorder="1" applyAlignment="1">
      <alignment horizontal="left" vertical="center"/>
    </xf>
    <xf numFmtId="0" fontId="2" fillId="21" borderId="14" xfId="0" applyFont="1" applyFill="1" applyBorder="1" applyAlignment="1">
      <alignment horizontal="left" vertical="center"/>
    </xf>
    <xf numFmtId="0" fontId="2" fillId="21" borderId="24" xfId="0" applyFont="1" applyFill="1" applyBorder="1" applyAlignment="1">
      <alignment horizontal="left" vertical="center"/>
    </xf>
    <xf numFmtId="0" fontId="2" fillId="21" borderId="30" xfId="0" applyFont="1" applyFill="1" applyBorder="1" applyAlignment="1">
      <alignment horizontal="left" vertical="center"/>
    </xf>
    <xf numFmtId="0" fontId="2" fillId="21" borderId="31" xfId="0" applyFont="1" applyFill="1" applyBorder="1" applyAlignment="1">
      <alignment horizontal="left" vertical="center"/>
    </xf>
    <xf numFmtId="0" fontId="2" fillId="21" borderId="20" xfId="0" applyFont="1" applyFill="1" applyBorder="1" applyAlignment="1">
      <alignment horizontal="left" vertical="center"/>
    </xf>
    <xf numFmtId="0" fontId="2" fillId="21" borderId="25" xfId="0" applyFont="1" applyFill="1" applyBorder="1" applyAlignment="1">
      <alignment horizontal="left" vertical="center"/>
    </xf>
    <xf numFmtId="0" fontId="2" fillId="21" borderId="33" xfId="0" applyFont="1" applyFill="1" applyBorder="1" applyAlignment="1">
      <alignment horizontal="left" vertical="center"/>
    </xf>
    <xf numFmtId="0" fontId="2" fillId="21" borderId="42" xfId="0" applyFont="1" applyFill="1" applyBorder="1" applyAlignment="1">
      <alignment horizontal="left" vertical="center"/>
    </xf>
    <xf numFmtId="0" fontId="2" fillId="21" borderId="10" xfId="0" applyFont="1" applyFill="1" applyBorder="1" applyAlignment="1">
      <alignment horizontal="left" vertical="center"/>
    </xf>
    <xf numFmtId="0" fontId="2" fillId="21" borderId="11" xfId="0" applyFont="1" applyFill="1" applyBorder="1" applyAlignment="1">
      <alignment horizontal="left" vertical="center"/>
    </xf>
    <xf numFmtId="0" fontId="2" fillId="21" borderId="15" xfId="0" applyFont="1" applyFill="1" applyBorder="1" applyAlignment="1">
      <alignment horizontal="left" vertical="center"/>
    </xf>
    <xf numFmtId="0" fontId="2" fillId="21" borderId="16" xfId="0" applyFont="1" applyFill="1" applyBorder="1" applyAlignment="1">
      <alignment horizontal="left" vertical="center"/>
    </xf>
    <xf numFmtId="0" fontId="2" fillId="21" borderId="27" xfId="0" applyFont="1" applyFill="1" applyBorder="1" applyAlignment="1">
      <alignment horizontal="left" vertical="center"/>
    </xf>
    <xf numFmtId="0" fontId="2" fillId="21" borderId="28" xfId="0" applyFont="1" applyFill="1" applyBorder="1" applyAlignment="1">
      <alignment horizontal="left" vertical="center"/>
    </xf>
    <xf numFmtId="0" fontId="2" fillId="21" borderId="32" xfId="0" applyFont="1" applyFill="1" applyBorder="1" applyAlignment="1">
      <alignment horizontal="left" vertical="center"/>
    </xf>
    <xf numFmtId="0" fontId="2" fillId="21" borderId="21" xfId="0" applyFont="1" applyFill="1" applyBorder="1" applyAlignment="1">
      <alignment horizontal="left" vertical="center"/>
    </xf>
    <xf numFmtId="0" fontId="2" fillId="21" borderId="12" xfId="0" applyFont="1" applyFill="1" applyBorder="1" applyAlignment="1">
      <alignment horizontal="left" vertical="center"/>
    </xf>
    <xf numFmtId="0" fontId="2" fillId="21" borderId="23" xfId="0" applyFont="1" applyFill="1" applyBorder="1" applyAlignment="1">
      <alignment horizontal="left" vertical="center"/>
    </xf>
    <xf numFmtId="14" fontId="2" fillId="21" borderId="27" xfId="0" applyNumberFormat="1" applyFont="1" applyFill="1" applyBorder="1" applyAlignment="1">
      <alignment horizontal="left" vertical="center"/>
    </xf>
    <xf numFmtId="0" fontId="2" fillId="21" borderId="29" xfId="0" applyFont="1" applyFill="1" applyBorder="1" applyAlignment="1">
      <alignment horizontal="left" vertical="center"/>
    </xf>
    <xf numFmtId="14" fontId="2" fillId="21" borderId="28" xfId="0" applyNumberFormat="1" applyFont="1" applyFill="1" applyBorder="1" applyAlignment="1">
      <alignment horizontal="left" vertical="center"/>
    </xf>
    <xf numFmtId="14" fontId="2" fillId="21" borderId="40" xfId="0" applyNumberFormat="1" applyFont="1" applyFill="1" applyBorder="1" applyAlignment="1">
      <alignment horizontal="left" vertical="center"/>
    </xf>
    <xf numFmtId="0" fontId="2" fillId="21" borderId="41" xfId="0" applyFont="1" applyFill="1" applyBorder="1" applyAlignment="1">
      <alignment horizontal="left" vertical="center"/>
    </xf>
    <xf numFmtId="14" fontId="2" fillId="21" borderId="34" xfId="0" applyNumberFormat="1" applyFont="1" applyFill="1" applyBorder="1" applyAlignment="1">
      <alignment horizontal="left" vertical="center"/>
    </xf>
    <xf numFmtId="14" fontId="2" fillId="0" borderId="34" xfId="0" applyNumberFormat="1" applyFont="1" applyFill="1" applyBorder="1" applyAlignment="1">
      <alignment horizontal="left" vertical="center"/>
    </xf>
    <xf numFmtId="180" fontId="2" fillId="0" borderId="10" xfId="0" applyNumberFormat="1" applyFont="1" applyFill="1" applyBorder="1" applyAlignment="1" applyProtection="1">
      <alignment horizontal="right" vertical="center"/>
      <protection locked="0"/>
    </xf>
    <xf numFmtId="0" fontId="3" fillId="4" borderId="10" xfId="0" applyNumberFormat="1" applyFont="1" applyFill="1" applyBorder="1" applyAlignment="1" applyProtection="1">
      <alignment horizontal="left" vertical="top" wrapText="1"/>
      <protection locked="0"/>
    </xf>
    <xf numFmtId="0" fontId="18" fillId="21" borderId="10" xfId="0" applyNumberFormat="1" applyFont="1" applyFill="1" applyBorder="1" applyAlignment="1" applyProtection="1">
      <alignment horizontal="left" vertical="center"/>
      <protection locked="0"/>
    </xf>
    <xf numFmtId="0" fontId="6" fillId="21" borderId="10" xfId="0" applyNumberFormat="1" applyFont="1" applyFill="1" applyBorder="1" applyAlignment="1" applyProtection="1">
      <alignment horizontal="left" vertical="center"/>
      <protection locked="0"/>
    </xf>
    <xf numFmtId="0" fontId="6" fillId="21" borderId="10" xfId="0" applyNumberFormat="1" applyFont="1" applyFill="1" applyBorder="1" applyAlignment="1" applyProtection="1">
      <alignment horizontal="center" vertical="center"/>
      <protection locked="0"/>
    </xf>
    <xf numFmtId="0" fontId="11" fillId="21" borderId="0" xfId="0" applyNumberFormat="1" applyFont="1" applyFill="1" applyAlignment="1" applyProtection="1">
      <alignment horizontal="left" vertical="center"/>
      <protection locked="0"/>
    </xf>
    <xf numFmtId="0" fontId="2" fillId="21" borderId="0" xfId="0" applyNumberFormat="1" applyFont="1" applyFill="1" applyAlignment="1" applyProtection="1">
      <alignment horizontal="left" vertical="center"/>
      <protection locked="0"/>
    </xf>
    <xf numFmtId="0" fontId="6" fillId="0" borderId="10" xfId="0" applyNumberFormat="1" applyFont="1" applyFill="1" applyBorder="1" applyAlignment="1" applyProtection="1">
      <alignment horizontal="center" vertical="center"/>
      <protection locked="0"/>
    </xf>
    <xf numFmtId="5" fontId="9" fillId="0" borderId="0" xfId="0" applyNumberFormat="1" applyFont="1" applyFill="1" applyBorder="1" applyAlignment="1" applyProtection="1">
      <alignment horizontal="right" vertical="center"/>
      <protection/>
    </xf>
    <xf numFmtId="5" fontId="41" fillId="23" borderId="10" xfId="0" applyNumberFormat="1" applyFont="1" applyFill="1" applyBorder="1" applyAlignment="1" applyProtection="1">
      <alignment horizontal="right" vertical="center" wrapText="1"/>
      <protection locked="0"/>
    </xf>
    <xf numFmtId="5" fontId="41" fillId="23" borderId="35" xfId="0" applyNumberFormat="1" applyFont="1" applyFill="1" applyBorder="1" applyAlignment="1" applyProtection="1">
      <alignment horizontal="right" vertical="center" wrapText="1"/>
      <protection locked="0"/>
    </xf>
    <xf numFmtId="0" fontId="2" fillId="23" borderId="11" xfId="0" applyFont="1" applyFill="1" applyBorder="1" applyAlignment="1">
      <alignment horizontal="left" vertical="center"/>
    </xf>
    <xf numFmtId="0" fontId="5" fillId="23" borderId="0" xfId="0" applyFont="1" applyFill="1" applyAlignment="1">
      <alignment horizontal="left" vertical="center"/>
    </xf>
    <xf numFmtId="0" fontId="2" fillId="23" borderId="0" xfId="0" applyFont="1" applyFill="1" applyAlignment="1">
      <alignment horizontal="left" vertical="center"/>
    </xf>
    <xf numFmtId="0" fontId="9" fillId="0" borderId="10" xfId="0" applyNumberFormat="1" applyFont="1" applyFill="1" applyBorder="1" applyAlignment="1" applyProtection="1">
      <alignment horizontal="right" vertical="center"/>
      <protection locked="0"/>
    </xf>
    <xf numFmtId="0" fontId="10" fillId="0" borderId="0" xfId="0" applyFont="1" applyBorder="1" applyAlignment="1">
      <alignment horizontal="left" vertical="center" wrapText="1"/>
    </xf>
    <xf numFmtId="0" fontId="0" fillId="0" borderId="0" xfId="0" applyBorder="1" applyAlignment="1">
      <alignment horizontal="left" vertical="center" wrapText="1"/>
    </xf>
    <xf numFmtId="0" fontId="42" fillId="0" borderId="0" xfId="0" applyFont="1" applyBorder="1" applyAlignment="1">
      <alignment horizontal="left" vertical="center"/>
    </xf>
    <xf numFmtId="0" fontId="2" fillId="0" borderId="34" xfId="0" applyFont="1" applyFill="1" applyBorder="1" applyAlignment="1">
      <alignment horizontal="left" vertical="top" wrapText="1"/>
    </xf>
    <xf numFmtId="0" fontId="47" fillId="23" borderId="0" xfId="0" applyFont="1" applyFill="1" applyBorder="1" applyAlignment="1">
      <alignment horizontal="left" vertical="center" wrapText="1"/>
    </xf>
    <xf numFmtId="5" fontId="9" fillId="23" borderId="0" xfId="0" applyNumberFormat="1" applyFont="1" applyFill="1" applyBorder="1" applyAlignment="1">
      <alignment horizontal="left" vertical="center"/>
    </xf>
    <xf numFmtId="0" fontId="19" fillId="23" borderId="0" xfId="0" applyFont="1" applyFill="1" applyBorder="1" applyAlignment="1">
      <alignment horizontal="left" vertical="center" wrapText="1"/>
    </xf>
    <xf numFmtId="0" fontId="2" fillId="21" borderId="0" xfId="0" applyFont="1" applyFill="1" applyBorder="1" applyAlignment="1">
      <alignment horizontal="left" vertical="center"/>
    </xf>
    <xf numFmtId="0" fontId="38" fillId="21" borderId="0" xfId="0" applyFont="1" applyFill="1" applyBorder="1" applyAlignment="1">
      <alignment horizontal="left" vertical="center"/>
    </xf>
    <xf numFmtId="5" fontId="9" fillId="21" borderId="0" xfId="0" applyNumberFormat="1" applyFont="1" applyFill="1" applyBorder="1" applyAlignment="1">
      <alignment horizontal="left" vertical="center"/>
    </xf>
    <xf numFmtId="0" fontId="10" fillId="0" borderId="35" xfId="0" applyFont="1" applyBorder="1" applyAlignment="1">
      <alignment horizontal="left" vertical="center" wrapText="1"/>
    </xf>
    <xf numFmtId="0" fontId="0" fillId="0" borderId="35" xfId="0" applyBorder="1" applyAlignment="1">
      <alignment horizontal="left" vertical="center" wrapText="1"/>
    </xf>
    <xf numFmtId="0" fontId="10" fillId="0" borderId="43" xfId="0" applyFont="1" applyFill="1" applyBorder="1" applyAlignment="1">
      <alignment horizontal="left" vertical="center" wrapText="1"/>
    </xf>
    <xf numFmtId="0" fontId="19" fillId="21"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4" fillId="0" borderId="0" xfId="0" applyFont="1" applyFill="1" applyBorder="1" applyAlignment="1">
      <alignment horizontal="left" vertical="center"/>
    </xf>
    <xf numFmtId="14" fontId="2" fillId="0" borderId="27" xfId="0" applyNumberFormat="1" applyFont="1" applyFill="1" applyBorder="1" applyAlignment="1">
      <alignment horizontal="left" vertical="center"/>
    </xf>
    <xf numFmtId="14" fontId="2" fillId="0" borderId="28" xfId="0" applyNumberFormat="1" applyFont="1" applyFill="1" applyBorder="1" applyAlignment="1">
      <alignment horizontal="left" vertical="center"/>
    </xf>
    <xf numFmtId="0" fontId="2" fillId="23" borderId="10" xfId="0" applyNumberFormat="1" applyFont="1" applyFill="1" applyBorder="1" applyAlignment="1" applyProtection="1">
      <alignment horizontal="right" vertical="center"/>
      <protection locked="0"/>
    </xf>
    <xf numFmtId="0" fontId="48" fillId="0" borderId="44" xfId="0" applyNumberFormat="1" applyFont="1" applyBorder="1" applyAlignment="1" applyProtection="1">
      <alignment horizontal="left" vertical="center"/>
      <protection locked="0"/>
    </xf>
    <xf numFmtId="0" fontId="43" fillId="0" borderId="44" xfId="0" applyNumberFormat="1" applyFont="1" applyBorder="1" applyAlignment="1" applyProtection="1">
      <alignment horizontal="left" vertical="center"/>
      <protection locked="0"/>
    </xf>
    <xf numFmtId="0" fontId="2" fillId="21" borderId="10" xfId="0" applyNumberFormat="1" applyFont="1" applyFill="1" applyBorder="1" applyAlignment="1" applyProtection="1">
      <alignment horizontal="left" vertical="center"/>
      <protection locked="0"/>
    </xf>
    <xf numFmtId="31" fontId="2" fillId="21" borderId="10" xfId="0" applyNumberFormat="1" applyFont="1" applyFill="1" applyBorder="1" applyAlignment="1" applyProtection="1">
      <alignment horizontal="left" vertical="center"/>
      <protection locked="0"/>
    </xf>
    <xf numFmtId="0" fontId="2" fillId="21" borderId="10" xfId="0" applyNumberFormat="1" applyFont="1" applyFill="1" applyBorder="1" applyAlignment="1" applyProtection="1">
      <alignment horizontal="right" vertical="center"/>
      <protection locked="0"/>
    </xf>
    <xf numFmtId="180" fontId="2" fillId="21" borderId="10" xfId="0" applyNumberFormat="1" applyFont="1" applyFill="1" applyBorder="1" applyAlignment="1" applyProtection="1">
      <alignment horizontal="right" vertical="center"/>
      <protection locked="0"/>
    </xf>
    <xf numFmtId="5" fontId="9" fillId="21" borderId="10" xfId="0" applyNumberFormat="1" applyFont="1" applyFill="1" applyBorder="1" applyAlignment="1" applyProtection="1">
      <alignment horizontal="right" vertical="center"/>
      <protection/>
    </xf>
    <xf numFmtId="5" fontId="9" fillId="21" borderId="10" xfId="0" applyNumberFormat="1" applyFont="1" applyFill="1" applyBorder="1" applyAlignment="1" applyProtection="1">
      <alignment horizontal="right" vertical="center"/>
      <protection locked="0"/>
    </xf>
    <xf numFmtId="0" fontId="9" fillId="21" borderId="10" xfId="0" applyNumberFormat="1" applyFont="1" applyFill="1" applyBorder="1" applyAlignment="1" applyProtection="1">
      <alignment horizontal="right" vertical="center"/>
      <protection locked="0"/>
    </xf>
    <xf numFmtId="5" fontId="41" fillId="21" borderId="10" xfId="0" applyNumberFormat="1" applyFont="1" applyFill="1" applyBorder="1" applyAlignment="1" applyProtection="1">
      <alignment horizontal="right" vertical="center" wrapText="1"/>
      <protection locked="0"/>
    </xf>
    <xf numFmtId="5" fontId="9" fillId="21" borderId="0" xfId="0" applyNumberFormat="1" applyFont="1" applyFill="1" applyBorder="1" applyAlignment="1" applyProtection="1">
      <alignment horizontal="right" vertical="center"/>
      <protection/>
    </xf>
    <xf numFmtId="0" fontId="3" fillId="3" borderId="45" xfId="0" applyNumberFormat="1" applyFont="1" applyFill="1" applyBorder="1" applyAlignment="1" applyProtection="1">
      <alignment horizontal="left" vertical="top" wrapText="1"/>
      <protection locked="0"/>
    </xf>
    <xf numFmtId="0" fontId="8" fillId="21" borderId="10"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locked="0"/>
    </xf>
    <xf numFmtId="5" fontId="3" fillId="4" borderId="12" xfId="0" applyNumberFormat="1" applyFont="1" applyFill="1" applyBorder="1" applyAlignment="1">
      <alignment horizontal="right" vertical="center"/>
    </xf>
    <xf numFmtId="181" fontId="2" fillId="0" borderId="27" xfId="0" applyNumberFormat="1" applyFont="1" applyFill="1" applyBorder="1" applyAlignment="1">
      <alignment horizontal="right" vertical="center"/>
    </xf>
    <xf numFmtId="181" fontId="2" fillId="0" borderId="28" xfId="0" applyNumberFormat="1" applyFont="1" applyFill="1" applyBorder="1" applyAlignment="1">
      <alignment horizontal="right" vertical="center"/>
    </xf>
    <xf numFmtId="182" fontId="2" fillId="0" borderId="46" xfId="0" applyNumberFormat="1" applyFont="1" applyFill="1" applyBorder="1" applyAlignment="1">
      <alignment horizontal="right" vertical="center"/>
    </xf>
    <xf numFmtId="182" fontId="2" fillId="0" borderId="27" xfId="0" applyNumberFormat="1" applyFont="1" applyFill="1" applyBorder="1" applyAlignment="1">
      <alignment horizontal="right" vertical="center"/>
    </xf>
    <xf numFmtId="183" fontId="2" fillId="0" borderId="34" xfId="0" applyNumberFormat="1" applyFont="1" applyFill="1" applyBorder="1" applyAlignment="1">
      <alignment horizontal="right" vertical="center"/>
    </xf>
    <xf numFmtId="0" fontId="3" fillId="21" borderId="35" xfId="0" applyNumberFormat="1" applyFont="1" applyFill="1" applyBorder="1" applyAlignment="1" applyProtection="1">
      <alignment horizontal="center" vertical="center"/>
      <protection locked="0"/>
    </xf>
    <xf numFmtId="0" fontId="3" fillId="0" borderId="35" xfId="0" applyNumberFormat="1" applyFont="1" applyBorder="1" applyAlignment="1" applyProtection="1">
      <alignment horizontal="center" vertical="center"/>
      <protection locked="0"/>
    </xf>
    <xf numFmtId="0" fontId="2" fillId="0" borderId="0" xfId="0" applyFont="1" applyBorder="1" applyAlignment="1">
      <alignment horizontal="left" vertical="center"/>
    </xf>
    <xf numFmtId="0" fontId="0" fillId="0" borderId="0" xfId="0" applyAlignment="1">
      <alignment horizontal="left" vertical="center"/>
    </xf>
    <xf numFmtId="0" fontId="10" fillId="0" borderId="47" xfId="0" applyFont="1" applyBorder="1" applyAlignment="1">
      <alignment horizontal="left" vertical="center" wrapText="1"/>
    </xf>
    <xf numFmtId="0" fontId="0" fillId="0" borderId="48" xfId="0" applyBorder="1" applyAlignment="1">
      <alignment horizontal="left" vertical="center" wrapText="1"/>
    </xf>
    <xf numFmtId="0" fontId="44" fillId="0" borderId="0" xfId="0" applyFont="1" applyBorder="1" applyAlignment="1">
      <alignment horizontal="left" vertical="center"/>
    </xf>
    <xf numFmtId="0" fontId="43" fillId="23" borderId="0" xfId="0" applyFont="1" applyFill="1" applyBorder="1" applyAlignment="1">
      <alignment horizontal="left" vertical="center"/>
    </xf>
    <xf numFmtId="0" fontId="0" fillId="23" borderId="0" xfId="0" applyFill="1" applyAlignment="1">
      <alignment vertical="center"/>
    </xf>
    <xf numFmtId="0" fontId="6" fillId="0" borderId="0" xfId="0" applyFont="1" applyAlignment="1">
      <alignment horizontal="left" vertical="center" wrapText="1"/>
    </xf>
    <xf numFmtId="0" fontId="14"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9"/>
  <sheetViews>
    <sheetView tabSelected="1" workbookViewId="0" topLeftCell="A1">
      <selection activeCell="C32" sqref="C32"/>
    </sheetView>
  </sheetViews>
  <sheetFormatPr defaultColWidth="9.00390625" defaultRowHeight="13.5"/>
  <cols>
    <col min="1" max="1" width="3.125" style="21" customWidth="1"/>
    <col min="2" max="2" width="31.625" style="21" customWidth="1"/>
    <col min="3" max="3" width="41.125" style="21" customWidth="1"/>
    <col min="4" max="4" width="17.625" style="21" customWidth="1"/>
    <col min="5" max="16384" width="9.00390625" style="21" customWidth="1"/>
  </cols>
  <sheetData>
    <row r="1" spans="2:4" ht="20.25" customHeight="1">
      <c r="B1" s="168" t="s">
        <v>153</v>
      </c>
      <c r="C1" s="164"/>
      <c r="D1" s="125"/>
    </row>
    <row r="2" spans="1:4" ht="20.25" customHeight="1">
      <c r="A2" s="30"/>
      <c r="B2" s="169" t="s">
        <v>104</v>
      </c>
      <c r="C2" s="170"/>
      <c r="D2" s="30"/>
    </row>
    <row r="3" spans="1:4" ht="12" thickBot="1">
      <c r="A3" s="30"/>
      <c r="B3" s="30"/>
      <c r="C3" s="30"/>
      <c r="D3" s="30"/>
    </row>
    <row r="4" spans="1:4" ht="11.25">
      <c r="A4" s="30"/>
      <c r="B4" s="46" t="s">
        <v>35</v>
      </c>
      <c r="C4" s="34"/>
      <c r="D4" s="30"/>
    </row>
    <row r="5" spans="1:4" ht="11.25">
      <c r="A5" s="30"/>
      <c r="B5" s="17" t="s">
        <v>28</v>
      </c>
      <c r="C5" s="35"/>
      <c r="D5" s="30"/>
    </row>
    <row r="6" spans="1:4" ht="11.25">
      <c r="A6" s="30"/>
      <c r="B6" s="17" t="s">
        <v>34</v>
      </c>
      <c r="C6" s="67"/>
      <c r="D6" s="30"/>
    </row>
    <row r="7" spans="1:4" ht="11.25">
      <c r="A7" s="30"/>
      <c r="B7" s="17" t="s">
        <v>29</v>
      </c>
      <c r="C7" s="35"/>
      <c r="D7" s="30"/>
    </row>
    <row r="8" spans="1:4" ht="11.25">
      <c r="A8" s="30"/>
      <c r="B8" s="17" t="s">
        <v>42</v>
      </c>
      <c r="C8" s="35"/>
      <c r="D8" s="30"/>
    </row>
    <row r="9" spans="1:4" ht="11.25">
      <c r="A9" s="30"/>
      <c r="B9" s="17" t="s">
        <v>30</v>
      </c>
      <c r="C9" s="35"/>
      <c r="D9" s="30"/>
    </row>
    <row r="10" spans="1:4" ht="22.5" customHeight="1" thickBot="1">
      <c r="A10" s="30"/>
      <c r="B10" s="47" t="s">
        <v>31</v>
      </c>
      <c r="C10" s="126" t="s">
        <v>100</v>
      </c>
      <c r="D10" s="30"/>
    </row>
    <row r="11" spans="1:4" ht="11.25">
      <c r="A11" s="30"/>
      <c r="B11" s="30"/>
      <c r="C11" s="30"/>
      <c r="D11" s="30"/>
    </row>
    <row r="12" spans="1:4" ht="20.25" customHeight="1" thickBot="1">
      <c r="A12" s="30"/>
      <c r="B12" s="47" t="s">
        <v>60</v>
      </c>
      <c r="C12" s="161"/>
      <c r="D12" s="129" t="s">
        <v>59</v>
      </c>
    </row>
    <row r="13" spans="1:4" ht="12" thickBot="1">
      <c r="A13" s="30"/>
      <c r="B13" s="30"/>
      <c r="C13" s="30"/>
      <c r="D13" s="30"/>
    </row>
    <row r="14" spans="1:4" ht="30.75" customHeight="1" thickBot="1">
      <c r="A14" s="30"/>
      <c r="B14" s="69" t="s">
        <v>101</v>
      </c>
      <c r="C14" s="156">
        <f>'個人イベント申込用紙'!R12</f>
        <v>0</v>
      </c>
      <c r="D14" s="129" t="s">
        <v>151</v>
      </c>
    </row>
    <row r="15" spans="1:4" ht="16.5" customHeight="1">
      <c r="A15" s="30"/>
      <c r="B15" s="127"/>
      <c r="C15" s="128"/>
      <c r="D15" s="30"/>
    </row>
    <row r="16" spans="1:4" ht="16.5" customHeight="1">
      <c r="A16" s="130"/>
      <c r="B16" s="131" t="s">
        <v>103</v>
      </c>
      <c r="C16" s="132"/>
      <c r="D16" s="130"/>
    </row>
    <row r="17" spans="1:4" ht="12" thickBot="1">
      <c r="A17" s="130"/>
      <c r="B17" s="130"/>
      <c r="C17" s="130"/>
      <c r="D17" s="130"/>
    </row>
    <row r="18" spans="1:4" ht="12" thickBot="1">
      <c r="A18" s="130"/>
      <c r="B18" s="60" t="s">
        <v>65</v>
      </c>
      <c r="C18" s="130"/>
      <c r="D18" s="130"/>
    </row>
    <row r="19" spans="1:4" ht="11.25">
      <c r="A19" s="130"/>
      <c r="B19" s="48" t="s">
        <v>61</v>
      </c>
      <c r="C19" s="157"/>
      <c r="D19" s="130"/>
    </row>
    <row r="20" spans="1:4" ht="11.25">
      <c r="A20" s="130"/>
      <c r="B20" s="49" t="s">
        <v>62</v>
      </c>
      <c r="C20" s="158"/>
      <c r="D20" s="130"/>
    </row>
    <row r="21" spans="1:4" ht="11.25">
      <c r="A21" s="130"/>
      <c r="B21" s="49" t="s">
        <v>63</v>
      </c>
      <c r="C21" s="158"/>
      <c r="D21" s="130"/>
    </row>
    <row r="22" spans="1:4" ht="11.25">
      <c r="A22" s="130"/>
      <c r="B22" s="49" t="s">
        <v>64</v>
      </c>
      <c r="C22" s="158"/>
      <c r="D22" s="130"/>
    </row>
    <row r="23" spans="1:4" ht="21.75" customHeight="1" thickBot="1">
      <c r="A23" s="130"/>
      <c r="B23" s="135" t="s">
        <v>152</v>
      </c>
      <c r="C23" s="159"/>
      <c r="D23" s="130"/>
    </row>
    <row r="24" spans="1:4" ht="18.75" customHeight="1" thickBot="1">
      <c r="A24" s="130"/>
      <c r="B24" s="53" t="s">
        <v>32</v>
      </c>
      <c r="C24" s="156">
        <f>C19*26000+C20*19000+C21*15200+C22*11200+C23*300</f>
        <v>0</v>
      </c>
      <c r="D24" s="130"/>
    </row>
    <row r="25" spans="1:4" ht="18.75" customHeight="1">
      <c r="A25" s="130"/>
      <c r="B25" s="46" t="s">
        <v>102</v>
      </c>
      <c r="C25" s="160" t="s">
        <v>45</v>
      </c>
      <c r="D25" s="136" t="s">
        <v>58</v>
      </c>
    </row>
    <row r="26" spans="1:4" ht="11.25">
      <c r="A26" s="130"/>
      <c r="B26" s="130"/>
      <c r="C26" s="132"/>
      <c r="D26" s="130"/>
    </row>
    <row r="27" spans="1:4" ht="12" thickBot="1">
      <c r="A27" s="30"/>
      <c r="B27" s="30"/>
      <c r="C27" s="30"/>
      <c r="D27" s="30"/>
    </row>
    <row r="28" spans="1:4" ht="20.25" customHeight="1" thickBot="1">
      <c r="A28" s="30"/>
      <c r="B28" s="50" t="s">
        <v>33</v>
      </c>
      <c r="C28" s="156">
        <f>C14+C24</f>
        <v>0</v>
      </c>
      <c r="D28" s="30"/>
    </row>
    <row r="29" spans="1:4" ht="12" thickBot="1">
      <c r="A29" s="30"/>
      <c r="B29" s="30"/>
      <c r="C29" s="30"/>
      <c r="D29" s="30"/>
    </row>
    <row r="30" spans="1:4" ht="11.25">
      <c r="A30" s="30"/>
      <c r="B30" s="51" t="s">
        <v>38</v>
      </c>
      <c r="C30" s="57"/>
      <c r="D30" s="30"/>
    </row>
    <row r="31" spans="1:5" ht="11.25">
      <c r="A31" s="30"/>
      <c r="B31" s="8" t="s">
        <v>39</v>
      </c>
      <c r="C31" s="58"/>
      <c r="D31" s="52"/>
      <c r="E31" s="26"/>
    </row>
    <row r="32" spans="1:5" ht="12" thickBot="1">
      <c r="A32" s="30"/>
      <c r="B32" s="9" t="s">
        <v>40</v>
      </c>
      <c r="C32" s="59"/>
      <c r="D32" s="52" t="s">
        <v>110</v>
      </c>
      <c r="E32" s="26"/>
    </row>
    <row r="33" spans="1:5" ht="11.25">
      <c r="A33" s="30"/>
      <c r="B33" s="30"/>
      <c r="C33" s="30"/>
      <c r="D33" s="52"/>
      <c r="E33" s="26"/>
    </row>
    <row r="34" spans="2:5" ht="11.25">
      <c r="B34" s="68" t="s">
        <v>43</v>
      </c>
      <c r="C34" s="26"/>
      <c r="D34" s="26"/>
      <c r="E34" s="26"/>
    </row>
    <row r="35" spans="2:5" ht="11.25">
      <c r="B35" s="68" t="s">
        <v>106</v>
      </c>
      <c r="C35" s="26"/>
      <c r="D35" s="26"/>
      <c r="E35" s="26"/>
    </row>
    <row r="36" spans="2:5" ht="11.25">
      <c r="B36" s="68" t="s">
        <v>107</v>
      </c>
      <c r="C36" s="26"/>
      <c r="D36" s="26"/>
      <c r="E36" s="26"/>
    </row>
    <row r="37" spans="2:3" ht="11.25">
      <c r="B37" s="68" t="s">
        <v>114</v>
      </c>
      <c r="C37" s="26"/>
    </row>
    <row r="38" spans="2:3" ht="11.25">
      <c r="B38" s="68" t="s">
        <v>115</v>
      </c>
      <c r="C38" s="26"/>
    </row>
    <row r="39" spans="2:3" ht="11.25">
      <c r="B39" s="68" t="s">
        <v>66</v>
      </c>
      <c r="C39" s="26"/>
    </row>
    <row r="40" ht="11.25">
      <c r="B40" s="68" t="s">
        <v>108</v>
      </c>
    </row>
    <row r="41" ht="11.25">
      <c r="B41" s="68" t="s">
        <v>54</v>
      </c>
    </row>
    <row r="43" ht="11.25">
      <c r="B43" s="21" t="s">
        <v>71</v>
      </c>
    </row>
    <row r="44" ht="12" thickBot="1">
      <c r="B44" s="26" t="s">
        <v>70</v>
      </c>
    </row>
    <row r="45" spans="2:3" ht="11.25">
      <c r="B45" s="61"/>
      <c r="C45" s="62"/>
    </row>
    <row r="46" spans="2:3" ht="11.25">
      <c r="B46" s="63"/>
      <c r="C46" s="64"/>
    </row>
    <row r="47" spans="2:3" ht="11.25">
      <c r="B47" s="63"/>
      <c r="C47" s="64"/>
    </row>
    <row r="48" spans="2:3" ht="11.25">
      <c r="B48" s="63"/>
      <c r="C48" s="64"/>
    </row>
    <row r="49" spans="2:3" ht="11.25">
      <c r="B49" s="63"/>
      <c r="C49" s="64"/>
    </row>
    <row r="50" spans="2:3" ht="12" thickBot="1">
      <c r="B50" s="65"/>
      <c r="C50" s="66"/>
    </row>
    <row r="52" ht="12" thickBot="1">
      <c r="B52" s="26" t="s">
        <v>72</v>
      </c>
    </row>
    <row r="53" spans="2:3" ht="11.25">
      <c r="B53" s="61" t="s">
        <v>67</v>
      </c>
      <c r="C53" s="62"/>
    </row>
    <row r="54" spans="2:3" ht="11.25">
      <c r="B54" s="63" t="s">
        <v>93</v>
      </c>
      <c r="C54" s="64"/>
    </row>
    <row r="55" spans="2:3" ht="11.25">
      <c r="B55" s="63" t="s">
        <v>94</v>
      </c>
      <c r="C55" s="64"/>
    </row>
    <row r="56" spans="2:3" ht="11.25">
      <c r="B56" s="63" t="s">
        <v>95</v>
      </c>
      <c r="C56" s="64"/>
    </row>
    <row r="57" spans="2:3" ht="11.25">
      <c r="B57" s="63" t="s">
        <v>68</v>
      </c>
      <c r="C57" s="64"/>
    </row>
    <row r="58" spans="2:3" ht="12" thickBot="1">
      <c r="B58" s="65" t="s">
        <v>69</v>
      </c>
      <c r="C58" s="66"/>
    </row>
    <row r="60" ht="12" thickBot="1">
      <c r="B60" s="21" t="s">
        <v>105</v>
      </c>
    </row>
    <row r="61" spans="2:3" ht="45" customHeight="1" thickBot="1">
      <c r="B61" s="166"/>
      <c r="C61" s="167"/>
    </row>
    <row r="62" spans="2:3" ht="13.5">
      <c r="B62" s="123"/>
      <c r="C62" s="124"/>
    </row>
    <row r="63" spans="2:3" ht="14.25" thickBot="1">
      <c r="B63" s="164" t="s">
        <v>109</v>
      </c>
      <c r="C63" s="165"/>
    </row>
    <row r="64" spans="2:3" ht="14.25" thickBot="1">
      <c r="B64" s="133"/>
      <c r="C64" s="134"/>
    </row>
    <row r="65" spans="2:3" ht="13.5">
      <c r="B65" s="123"/>
      <c r="C65" s="124"/>
    </row>
    <row r="66" spans="2:3" ht="13.5">
      <c r="B66" s="123"/>
      <c r="C66" s="124"/>
    </row>
    <row r="67" spans="2:3" ht="13.5">
      <c r="B67" s="123"/>
      <c r="C67" s="124"/>
    </row>
    <row r="68" spans="2:3" ht="13.5">
      <c r="B68" s="123"/>
      <c r="C68" s="124"/>
    </row>
    <row r="69" ht="11.25">
      <c r="B69" s="123"/>
    </row>
  </sheetData>
  <mergeCells count="4">
    <mergeCell ref="B63:C63"/>
    <mergeCell ref="B61:C61"/>
    <mergeCell ref="B1:C1"/>
    <mergeCell ref="B2:C2"/>
  </mergeCells>
  <dataValidations count="3">
    <dataValidation type="whole" allowBlank="1" showInputMessage="1" showErrorMessage="1" sqref="C19:C23">
      <formula1>0</formula1>
      <formula2>100</formula2>
    </dataValidation>
    <dataValidation type="list" allowBlank="1" showInputMessage="1" showErrorMessage="1" promptTitle="クラブカップの日の観光牧場内駐車の駐車券" prompt="要項を読んでよく理解した上で申込んで下さい。&#10;大きなクラブで、すべてのイベントを団体申込した所に&#10;重いクラブ荷物の運搬などの為にこの便宜を図ります。&#10;最終的には主催者判断で駐車券を発行します。&#10;&#10;どのみち競技会場（芝牧）までは主催者用意のシャトルバスで全員移動ですので、今回は”小さなお子様がいるので”は理由として採用しません。" sqref="C25">
      <formula1>"-,１枚,２枚"</formula1>
    </dataValidation>
    <dataValidation type="list" allowBlank="1" showInputMessage="1" showErrorMessage="1" promptTitle="広告スペースの希望" prompt="選んでください" sqref="C12">
      <formula1>"必要ない,掲載する（下に原稿）,別途添付で原稿を用意した"</formula1>
    </dataValidation>
  </dataValidations>
  <printOptions/>
  <pageMargins left="0.39" right="0.24" top="0.28" bottom="0.2" header="0.22" footer="0.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54"/>
  <sheetViews>
    <sheetView workbookViewId="0" topLeftCell="A1">
      <selection activeCell="H28" sqref="H28"/>
    </sheetView>
  </sheetViews>
  <sheetFormatPr defaultColWidth="9.00390625" defaultRowHeight="13.5"/>
  <cols>
    <col min="1" max="1" width="10.625" style="1" customWidth="1"/>
    <col min="2" max="2" width="24.50390625" style="1" customWidth="1"/>
    <col min="3" max="3" width="12.875" style="1" customWidth="1"/>
    <col min="4" max="4" width="6.25390625" style="1" customWidth="1"/>
    <col min="5" max="5" width="19.00390625" style="1" customWidth="1"/>
    <col min="6" max="16384" width="9.00390625" style="1" customWidth="1"/>
  </cols>
  <sheetData>
    <row r="1" ht="14.25">
      <c r="A1" s="5" t="s">
        <v>113</v>
      </c>
    </row>
    <row r="2" spans="1:5" ht="14.25">
      <c r="A2" s="5"/>
      <c r="E2" s="78" t="s">
        <v>99</v>
      </c>
    </row>
    <row r="3" spans="1:5" ht="12" thickBot="1">
      <c r="A3" s="120"/>
      <c r="B3" s="121"/>
      <c r="C3" s="121"/>
      <c r="D3" s="121"/>
      <c r="E3" s="121"/>
    </row>
    <row r="4" spans="1:5" s="2" customFormat="1" ht="15" thickBot="1">
      <c r="A4" s="32" t="s">
        <v>4</v>
      </c>
      <c r="B4" s="33"/>
      <c r="C4" s="11"/>
      <c r="D4" s="11"/>
      <c r="E4" s="12"/>
    </row>
    <row r="5" spans="1:5" s="13" customFormat="1" ht="11.25">
      <c r="A5" s="20" t="s">
        <v>1</v>
      </c>
      <c r="B5" s="28"/>
      <c r="C5" s="34" t="s">
        <v>36</v>
      </c>
      <c r="D5" s="30"/>
      <c r="E5" s="16"/>
    </row>
    <row r="6" spans="1:5" s="13" customFormat="1" ht="11.25">
      <c r="A6" s="17" t="s">
        <v>14</v>
      </c>
      <c r="B6" s="29"/>
      <c r="C6" s="35" t="s">
        <v>36</v>
      </c>
      <c r="D6" s="30"/>
      <c r="E6" s="16"/>
    </row>
    <row r="7" spans="1:5" s="13" customFormat="1" ht="12" thickBot="1">
      <c r="A7" s="38" t="s">
        <v>21</v>
      </c>
      <c r="B7" s="39"/>
      <c r="C7" s="40" t="s">
        <v>36</v>
      </c>
      <c r="D7" s="30"/>
      <c r="E7" s="16"/>
    </row>
    <row r="8" spans="1:5" ht="12" thickBot="1">
      <c r="A8" s="18" t="s">
        <v>5</v>
      </c>
      <c r="B8" s="31" t="s">
        <v>0</v>
      </c>
      <c r="C8" s="19" t="s">
        <v>117</v>
      </c>
      <c r="D8" s="31" t="s">
        <v>2</v>
      </c>
      <c r="E8" s="6" t="s">
        <v>118</v>
      </c>
    </row>
    <row r="9" spans="1:5" ht="11.25">
      <c r="A9" s="7" t="s">
        <v>6</v>
      </c>
      <c r="B9" s="4"/>
      <c r="C9" s="92">
        <f>IF(E9="","",IF(OR(MONTH(E9)&lt;=3,AND(MONTH(E9)=4,DAY(E9)=1)),2010-YEAR(E9),2010-YEAR(E9)-1))</f>
      </c>
      <c r="D9" s="37"/>
      <c r="E9" s="139"/>
    </row>
    <row r="10" spans="1:5" ht="11.25">
      <c r="A10" s="8" t="s">
        <v>7</v>
      </c>
      <c r="B10" s="3"/>
      <c r="C10" s="92">
        <f aca="true" t="shared" si="0" ref="C10:C15">IF(E10="","",IF(OR(MONTH(E10)&lt;=3,AND(MONTH(E10)=4,DAY(E10)=1)),2010-YEAR(E10),2010-YEAR(E10)-1))</f>
      </c>
      <c r="D10" s="37"/>
      <c r="E10" s="140"/>
    </row>
    <row r="11" spans="1:5" ht="11.25">
      <c r="A11" s="8" t="s">
        <v>8</v>
      </c>
      <c r="B11" s="3"/>
      <c r="C11" s="92">
        <f t="shared" si="0"/>
      </c>
      <c r="D11" s="37"/>
      <c r="E11" s="72"/>
    </row>
    <row r="12" spans="1:5" ht="11.25">
      <c r="A12" s="8" t="s">
        <v>9</v>
      </c>
      <c r="B12" s="3"/>
      <c r="C12" s="92">
        <f t="shared" si="0"/>
      </c>
      <c r="D12" s="37"/>
      <c r="E12" s="72"/>
    </row>
    <row r="13" spans="1:5" ht="11.25">
      <c r="A13" s="8" t="s">
        <v>10</v>
      </c>
      <c r="B13" s="3"/>
      <c r="C13" s="92">
        <f t="shared" si="0"/>
      </c>
      <c r="D13" s="37"/>
      <c r="E13" s="72"/>
    </row>
    <row r="14" spans="1:5" ht="11.25">
      <c r="A14" s="8" t="s">
        <v>11</v>
      </c>
      <c r="B14" s="3"/>
      <c r="C14" s="92">
        <f t="shared" si="0"/>
      </c>
      <c r="D14" s="37"/>
      <c r="E14" s="72"/>
    </row>
    <row r="15" spans="1:5" ht="12" thickBot="1">
      <c r="A15" s="9" t="s">
        <v>12</v>
      </c>
      <c r="B15" s="10"/>
      <c r="C15" s="94">
        <f t="shared" si="0"/>
      </c>
      <c r="D15" s="74"/>
      <c r="E15" s="73"/>
    </row>
    <row r="16" spans="1:5" ht="12" thickBot="1">
      <c r="A16" s="30"/>
      <c r="B16" s="30"/>
      <c r="C16" s="119"/>
      <c r="D16" s="30"/>
      <c r="E16" s="30"/>
    </row>
    <row r="17" spans="1:5" s="2" customFormat="1" ht="15" thickBot="1">
      <c r="A17" s="32" t="s">
        <v>4</v>
      </c>
      <c r="B17" s="33"/>
      <c r="C17" s="11"/>
      <c r="D17" s="11"/>
      <c r="E17" s="12"/>
    </row>
    <row r="18" spans="1:5" s="13" customFormat="1" ht="11.25">
      <c r="A18" s="20" t="s">
        <v>1</v>
      </c>
      <c r="B18" s="28"/>
      <c r="C18" s="34" t="s">
        <v>36</v>
      </c>
      <c r="D18" s="30"/>
      <c r="E18" s="16"/>
    </row>
    <row r="19" spans="1:5" s="13" customFormat="1" ht="11.25">
      <c r="A19" s="17" t="s">
        <v>14</v>
      </c>
      <c r="B19" s="29"/>
      <c r="C19" s="35" t="s">
        <v>36</v>
      </c>
      <c r="D19" s="30"/>
      <c r="E19" s="16"/>
    </row>
    <row r="20" spans="1:5" s="13" customFormat="1" ht="12" thickBot="1">
      <c r="A20" s="38" t="s">
        <v>21</v>
      </c>
      <c r="B20" s="39"/>
      <c r="C20" s="40" t="s">
        <v>36</v>
      </c>
      <c r="D20" s="30"/>
      <c r="E20" s="16"/>
    </row>
    <row r="21" spans="1:5" ht="12" thickBot="1">
      <c r="A21" s="18" t="s">
        <v>5</v>
      </c>
      <c r="B21" s="31" t="s">
        <v>0</v>
      </c>
      <c r="C21" s="19" t="s">
        <v>117</v>
      </c>
      <c r="D21" s="31" t="s">
        <v>2</v>
      </c>
      <c r="E21" s="6" t="s">
        <v>118</v>
      </c>
    </row>
    <row r="22" spans="1:5" ht="11.25">
      <c r="A22" s="51" t="s">
        <v>6</v>
      </c>
      <c r="B22" s="75"/>
      <c r="C22" s="92">
        <f aca="true" t="shared" si="1" ref="C22:C28">IF(E22="","",IF(OR(MONTH(E22)&lt;=3,AND(MONTH(E22)=4,DAY(E22)=1)),2010-YEAR(E22),2010-YEAR(E22)-1))</f>
      </c>
      <c r="D22" s="76"/>
      <c r="E22" s="77"/>
    </row>
    <row r="23" spans="1:5" ht="11.25">
      <c r="A23" s="8" t="s">
        <v>7</v>
      </c>
      <c r="B23" s="3"/>
      <c r="C23" s="92">
        <f t="shared" si="1"/>
      </c>
      <c r="D23" s="37"/>
      <c r="E23" s="72"/>
    </row>
    <row r="24" spans="1:5" ht="11.25">
      <c r="A24" s="8" t="s">
        <v>8</v>
      </c>
      <c r="B24" s="3"/>
      <c r="C24" s="92">
        <f t="shared" si="1"/>
      </c>
      <c r="D24" s="37"/>
      <c r="E24" s="72"/>
    </row>
    <row r="25" spans="1:5" ht="11.25">
      <c r="A25" s="8" t="s">
        <v>9</v>
      </c>
      <c r="B25" s="4"/>
      <c r="C25" s="92">
        <f t="shared" si="1"/>
      </c>
      <c r="D25" s="37"/>
      <c r="E25" s="71"/>
    </row>
    <row r="26" spans="1:5" ht="11.25">
      <c r="A26" s="8" t="s">
        <v>10</v>
      </c>
      <c r="B26" s="3"/>
      <c r="C26" s="92">
        <f t="shared" si="1"/>
      </c>
      <c r="D26" s="37"/>
      <c r="E26" s="72"/>
    </row>
    <row r="27" spans="1:5" ht="11.25">
      <c r="A27" s="8" t="s">
        <v>11</v>
      </c>
      <c r="B27" s="3"/>
      <c r="C27" s="92">
        <f t="shared" si="1"/>
      </c>
      <c r="D27" s="37"/>
      <c r="E27" s="72"/>
    </row>
    <row r="28" spans="1:5" ht="12" thickBot="1">
      <c r="A28" s="9" t="s">
        <v>12</v>
      </c>
      <c r="B28" s="10"/>
      <c r="C28" s="94">
        <f t="shared" si="1"/>
      </c>
      <c r="D28" s="74"/>
      <c r="E28" s="107"/>
    </row>
    <row r="29" spans="1:5" ht="11.25">
      <c r="A29" s="30"/>
      <c r="B29" s="30"/>
      <c r="C29" s="30"/>
      <c r="D29" s="30"/>
      <c r="E29" s="30"/>
    </row>
    <row r="30" spans="1:5" ht="11.25">
      <c r="A30" s="70" t="s">
        <v>73</v>
      </c>
      <c r="B30" s="21"/>
      <c r="C30" s="21"/>
      <c r="D30" s="21"/>
      <c r="E30" s="21"/>
    </row>
    <row r="32" spans="1:5" ht="15" thickBot="1">
      <c r="A32" s="14" t="s">
        <v>15</v>
      </c>
      <c r="B32" s="15"/>
      <c r="C32" s="15"/>
      <c r="D32" s="15"/>
      <c r="E32" s="15"/>
    </row>
    <row r="33" spans="1:5" s="2" customFormat="1" ht="15" thickBot="1">
      <c r="A33" s="79" t="s">
        <v>4</v>
      </c>
      <c r="B33" s="80" t="s">
        <v>26</v>
      </c>
      <c r="C33" s="11"/>
      <c r="D33" s="11"/>
      <c r="E33" s="11"/>
    </row>
    <row r="34" spans="1:5" s="13" customFormat="1" ht="11.25">
      <c r="A34" s="81" t="s">
        <v>1</v>
      </c>
      <c r="B34" s="82" t="s">
        <v>16</v>
      </c>
      <c r="C34" s="95" t="s">
        <v>36</v>
      </c>
      <c r="D34" s="30"/>
      <c r="E34" s="30"/>
    </row>
    <row r="35" spans="1:5" s="13" customFormat="1" ht="11.25">
      <c r="A35" s="83" t="s">
        <v>14</v>
      </c>
      <c r="B35" s="84" t="s">
        <v>17</v>
      </c>
      <c r="C35" s="96" t="s">
        <v>36</v>
      </c>
      <c r="D35" s="30"/>
      <c r="E35" s="30"/>
    </row>
    <row r="36" spans="1:5" s="13" customFormat="1" ht="12" thickBot="1">
      <c r="A36" s="85" t="s">
        <v>21</v>
      </c>
      <c r="B36" s="86" t="s">
        <v>96</v>
      </c>
      <c r="C36" s="97" t="s">
        <v>36</v>
      </c>
      <c r="D36" s="30"/>
      <c r="E36" s="30"/>
    </row>
    <row r="37" spans="1:7" ht="12" thickBot="1">
      <c r="A37" s="87" t="s">
        <v>5</v>
      </c>
      <c r="B37" s="88" t="s">
        <v>0</v>
      </c>
      <c r="C37" s="98" t="s">
        <v>13</v>
      </c>
      <c r="D37" s="88" t="s">
        <v>2</v>
      </c>
      <c r="E37" s="99" t="s">
        <v>37</v>
      </c>
      <c r="G37" s="137"/>
    </row>
    <row r="38" spans="1:7" ht="11.25">
      <c r="A38" s="89" t="s">
        <v>6</v>
      </c>
      <c r="B38" s="90" t="s">
        <v>27</v>
      </c>
      <c r="C38" s="92">
        <f>IF(E38="","",IF(OR(MONTH(E38)&lt;=3,AND(MONTH(E38)=4,DAY(E38)=1)),2010-YEAR(E38),2010-YEAR(E38)-1))</f>
        <v>52</v>
      </c>
      <c r="D38" s="100" t="s">
        <v>3</v>
      </c>
      <c r="E38" s="101">
        <v>21230</v>
      </c>
      <c r="G38" s="137"/>
    </row>
    <row r="39" spans="1:7" ht="11.25">
      <c r="A39" s="83" t="s">
        <v>7</v>
      </c>
      <c r="B39" s="91" t="s">
        <v>51</v>
      </c>
      <c r="C39" s="92">
        <f>IF(E39="","",IF(OR(MONTH(E39)&lt;=3,AND(MONTH(E39)=4,DAY(E39)=1)),2010-YEAR(E39),2010-YEAR(E39)-1))</f>
        <v>21</v>
      </c>
      <c r="D39" s="102" t="s">
        <v>18</v>
      </c>
      <c r="E39" s="103">
        <v>32264</v>
      </c>
      <c r="G39" s="138"/>
    </row>
    <row r="40" spans="1:7" ht="11.25">
      <c r="A40" s="83" t="s">
        <v>8</v>
      </c>
      <c r="B40" s="91" t="s">
        <v>23</v>
      </c>
      <c r="C40" s="91" t="s">
        <v>147</v>
      </c>
      <c r="D40" s="102" t="s">
        <v>24</v>
      </c>
      <c r="E40" s="103" t="s">
        <v>146</v>
      </c>
      <c r="G40" s="137"/>
    </row>
    <row r="41" spans="1:7" ht="11.25">
      <c r="A41" s="83" t="s">
        <v>9</v>
      </c>
      <c r="B41" s="92" t="s">
        <v>19</v>
      </c>
      <c r="C41" s="92">
        <f>IF(E41="","",IF(OR(MONTH(E41)&lt;=3,AND(MONTH(E41)=4,DAY(E41)=1)),2010-YEAR(E41),2010-YEAR(E41)-1))</f>
        <v>39</v>
      </c>
      <c r="D41" s="102" t="s">
        <v>3</v>
      </c>
      <c r="E41" s="104">
        <v>25842</v>
      </c>
      <c r="G41" s="137"/>
    </row>
    <row r="42" spans="1:7" ht="11.25">
      <c r="A42" s="83" t="s">
        <v>10</v>
      </c>
      <c r="B42" s="91" t="s">
        <v>41</v>
      </c>
      <c r="C42" s="92">
        <f>IF(E42="","",IF(OR(MONTH(E42)&lt;=3,AND(MONTH(E42)=4,DAY(E42)=1)),2010-YEAR(E42),2010-YEAR(E42)-1))</f>
        <v>24</v>
      </c>
      <c r="D42" s="102" t="s">
        <v>18</v>
      </c>
      <c r="E42" s="103">
        <v>31308</v>
      </c>
      <c r="G42" s="137"/>
    </row>
    <row r="43" spans="1:7" ht="11.25">
      <c r="A43" s="83" t="s">
        <v>11</v>
      </c>
      <c r="B43" s="91" t="s">
        <v>25</v>
      </c>
      <c r="C43" s="92">
        <f>IF(E43="","",IF(OR(MONTH(E43)&lt;=3,AND(MONTH(E43)=4,DAY(E43)=1)),2010-YEAR(E43),2010-YEAR(E43)-1))</f>
        <v>25</v>
      </c>
      <c r="D43" s="102" t="s">
        <v>18</v>
      </c>
      <c r="E43" s="103">
        <v>31138</v>
      </c>
      <c r="G43" s="137"/>
    </row>
    <row r="44" spans="1:7" ht="12" thickBot="1">
      <c r="A44" s="93" t="s">
        <v>12</v>
      </c>
      <c r="B44" s="94" t="s">
        <v>20</v>
      </c>
      <c r="C44" s="94">
        <f>IF(E44="","",IF(OR(MONTH(E44)&lt;=3,AND(MONTH(E44)=4,DAY(E44)=1)),2010-YEAR(E44),2010-YEAR(E44)-1))</f>
        <v>72</v>
      </c>
      <c r="D44" s="105" t="s">
        <v>3</v>
      </c>
      <c r="E44" s="106">
        <v>13749</v>
      </c>
      <c r="G44" s="137"/>
    </row>
    <row r="45" spans="1:7" s="36" customFormat="1" ht="11.25">
      <c r="A45" s="36" t="s">
        <v>22</v>
      </c>
      <c r="G45" s="138"/>
    </row>
    <row r="46" spans="1:7" s="36" customFormat="1" ht="11.25">
      <c r="A46" s="36" t="s">
        <v>98</v>
      </c>
      <c r="G46" s="138"/>
    </row>
    <row r="47" spans="1:7" s="36" customFormat="1" ht="22.5" customHeight="1">
      <c r="A47" s="172" t="s">
        <v>97</v>
      </c>
      <c r="B47" s="165"/>
      <c r="C47" s="165"/>
      <c r="D47" s="165"/>
      <c r="E47" s="165"/>
      <c r="G47" s="138"/>
    </row>
    <row r="48" s="36" customFormat="1" ht="11.25">
      <c r="A48" s="36" t="s">
        <v>44</v>
      </c>
    </row>
    <row r="49" s="36" customFormat="1" ht="11.25">
      <c r="A49" s="36" t="s">
        <v>74</v>
      </c>
    </row>
    <row r="50" spans="1:5" s="36" customFormat="1" ht="11.25">
      <c r="A50" s="171" t="s">
        <v>116</v>
      </c>
      <c r="B50" s="171"/>
      <c r="C50" s="171"/>
      <c r="D50" s="171"/>
      <c r="E50" s="171"/>
    </row>
    <row r="51" spans="1:5" s="36" customFormat="1" ht="11.25">
      <c r="A51" s="171"/>
      <c r="B51" s="171"/>
      <c r="C51" s="171"/>
      <c r="D51" s="171"/>
      <c r="E51" s="171"/>
    </row>
    <row r="52" spans="1:5" s="36" customFormat="1" ht="11.25">
      <c r="A52" s="171"/>
      <c r="B52" s="171"/>
      <c r="C52" s="171"/>
      <c r="D52" s="171"/>
      <c r="E52" s="171"/>
    </row>
    <row r="53" s="36" customFormat="1" ht="11.25">
      <c r="A53" s="36" t="s">
        <v>111</v>
      </c>
    </row>
    <row r="54" s="36" customFormat="1" ht="11.25">
      <c r="A54" s="36" t="s">
        <v>112</v>
      </c>
    </row>
    <row r="55" s="36" customFormat="1" ht="11.25"/>
  </sheetData>
  <mergeCells count="2">
    <mergeCell ref="A50:E52"/>
    <mergeCell ref="A47:E47"/>
  </mergeCells>
  <dataValidations count="5">
    <dataValidation type="list" allowBlank="1" showInputMessage="1" showErrorMessage="1" sqref="B5 B18">
      <formula1>",クラブカップ7人リレー,ベテランカップ"</formula1>
    </dataValidation>
    <dataValidation type="list" allowBlank="1" showInputMessage="1" showErrorMessage="1" sqref="B6 B19">
      <formula1>"正規,オープン"</formula1>
    </dataValidation>
    <dataValidation type="list" allowBlank="1" showInputMessage="1" showErrorMessage="1" sqref="B7 B20">
      <formula1>"なし,over300,young"</formula1>
    </dataValidation>
    <dataValidation type="list" allowBlank="1" showInputMessage="1" showErrorMessage="1" promptTitle="性別" prompt="選択してください" sqref="D9:D15 D22:D28">
      <formula1>"男,女"</formula1>
    </dataValidation>
    <dataValidation type="whole" allowBlank="1" showInputMessage="1" showErrorMessage="1" promptTitle="年齢" prompt="自動計算&#10;2010年3月31日時点での年齢" sqref="C41:C44 C38:C39 C9:C15 C22:C28">
      <formula1>0</formula1>
      <formula2>107</formula2>
    </dataValidation>
  </dataValidations>
  <printOptions/>
  <pageMargins left="0.56" right="0.25" top="0.75" bottom="0.22" header="0.25" footer="0.2"/>
  <pageSetup orientation="portrait" paperSize="9" scale="120" r:id="rId1"/>
</worksheet>
</file>

<file path=xl/worksheets/sheet3.xml><?xml version="1.0" encoding="utf-8"?>
<worksheet xmlns="http://schemas.openxmlformats.org/spreadsheetml/2006/main" xmlns:r="http://schemas.openxmlformats.org/officeDocument/2006/relationships">
  <sheetPr>
    <pageSetUpPr fitToPage="1"/>
  </sheetPr>
  <dimension ref="A1:W30"/>
  <sheetViews>
    <sheetView zoomScale="70" zoomScaleNormal="70" workbookViewId="0" topLeftCell="A1">
      <selection activeCell="A10" sqref="A10"/>
    </sheetView>
  </sheetViews>
  <sheetFormatPr defaultColWidth="9.00390625" defaultRowHeight="13.5"/>
  <cols>
    <col min="1" max="1" width="19.625" style="23" customWidth="1"/>
    <col min="2" max="2" width="18.375" style="23" customWidth="1"/>
    <col min="3" max="3" width="3.75390625" style="23" customWidth="1"/>
    <col min="4" max="4" width="13.125" style="23" customWidth="1"/>
    <col min="5" max="5" width="5.125" style="23" bestFit="1" customWidth="1"/>
    <col min="6" max="6" width="14.25390625" style="23" customWidth="1"/>
    <col min="7" max="7" width="15.75390625" style="23" customWidth="1"/>
    <col min="8" max="8" width="8.125" style="23" bestFit="1" customWidth="1"/>
    <col min="9" max="9" width="15.75390625" style="23" customWidth="1"/>
    <col min="10" max="10" width="8.125" style="23" bestFit="1" customWidth="1"/>
    <col min="11" max="11" width="13.375" style="23" customWidth="1"/>
    <col min="12" max="12" width="8.125" style="23" bestFit="1" customWidth="1"/>
    <col min="13" max="13" width="15.75390625" style="23" customWidth="1"/>
    <col min="14" max="14" width="12.00390625" style="23" customWidth="1"/>
    <col min="15" max="15" width="14.00390625" style="23" customWidth="1"/>
    <col min="16" max="16" width="8.00390625" style="23" customWidth="1"/>
    <col min="17" max="17" width="9.625" style="23" customWidth="1"/>
    <col min="18" max="18" width="11.375" style="23" customWidth="1"/>
    <col min="19" max="19" width="13.25390625" style="23" customWidth="1"/>
    <col min="20" max="16384" width="9.00390625" style="23" customWidth="1"/>
  </cols>
  <sheetData>
    <row r="1" spans="1:18" s="22" customFormat="1" ht="31.5" customHeight="1">
      <c r="A1" s="142" t="s">
        <v>119</v>
      </c>
      <c r="B1" s="143"/>
      <c r="C1" s="143"/>
      <c r="D1" s="143"/>
      <c r="E1" s="143"/>
      <c r="F1" s="143"/>
      <c r="G1" s="143"/>
      <c r="H1" s="143"/>
      <c r="I1" s="143"/>
      <c r="J1" s="143"/>
      <c r="K1" s="143"/>
      <c r="L1" s="143"/>
      <c r="M1" s="143"/>
      <c r="N1" s="143"/>
      <c r="O1" s="143"/>
      <c r="Q1" s="143"/>
      <c r="R1" s="43"/>
    </row>
    <row r="2" spans="1:23" s="24" customFormat="1" ht="132.75">
      <c r="A2" s="109" t="s">
        <v>0</v>
      </c>
      <c r="B2" s="109" t="s">
        <v>91</v>
      </c>
      <c r="C2" s="109" t="s">
        <v>92</v>
      </c>
      <c r="D2" s="109" t="s">
        <v>89</v>
      </c>
      <c r="E2" s="44" t="s">
        <v>120</v>
      </c>
      <c r="F2" s="109" t="s">
        <v>90</v>
      </c>
      <c r="G2" s="56" t="s">
        <v>127</v>
      </c>
      <c r="H2" s="45" t="s">
        <v>149</v>
      </c>
      <c r="I2" s="56" t="s">
        <v>128</v>
      </c>
      <c r="J2" s="45" t="s">
        <v>129</v>
      </c>
      <c r="K2" s="56" t="s">
        <v>133</v>
      </c>
      <c r="L2" s="45" t="s">
        <v>134</v>
      </c>
      <c r="M2" s="56" t="s">
        <v>140</v>
      </c>
      <c r="N2" s="56" t="s">
        <v>136</v>
      </c>
      <c r="O2" s="56" t="s">
        <v>135</v>
      </c>
      <c r="P2" s="45" t="s">
        <v>46</v>
      </c>
      <c r="Q2" s="56" t="s">
        <v>137</v>
      </c>
      <c r="R2" s="55" t="s">
        <v>47</v>
      </c>
      <c r="S2" s="153" t="s">
        <v>143</v>
      </c>
      <c r="V2" s="168"/>
      <c r="W2" s="164"/>
    </row>
    <row r="3" spans="1:19" ht="20.25" customHeight="1">
      <c r="A3" s="54"/>
      <c r="B3" s="25"/>
      <c r="C3" s="25"/>
      <c r="D3" s="27"/>
      <c r="E3" s="141">
        <f>IF(D3="","",IF(OR(MONTH(D3)&lt;=3,AND(MONTH(D3)=4,DAY(D3)=1)),2010-YEAR(D3),2010-YEAR(D3)-1))</f>
      </c>
      <c r="F3" s="108"/>
      <c r="G3" s="115"/>
      <c r="H3" s="42">
        <f aca="true" t="shared" si="0" ref="H3:H11">IF(OR(G3="M12",G3="W12",G3="M15",G3="W15"),800,IF(OR(G3="M18",G3="W18",G3="N"),1200,IF(OR(G3="M20",G3="W20"),2000,IF(OR(G3="M21",G3="W21",G3="M35",G3="W35",G3="M50",G3="W50",G3="M65",G3="W65",),2200,0))))</f>
        <v>0</v>
      </c>
      <c r="I3" s="115"/>
      <c r="J3" s="42">
        <f>IF(I3="参加する／一般",1500,IF(I3="参加する／高校生",1000,0))</f>
        <v>0</v>
      </c>
      <c r="K3" s="115"/>
      <c r="L3" s="42">
        <f>IF(K3="参加する",3000,0)</f>
        <v>0</v>
      </c>
      <c r="M3" s="115"/>
      <c r="N3" s="115"/>
      <c r="O3" s="115"/>
      <c r="P3" s="41">
        <f>IF(M3="スポットレンタル",300,IF(M3="通しレンタル",500,0))</f>
        <v>0</v>
      </c>
      <c r="Q3" s="122"/>
      <c r="R3" s="117">
        <f>H3+J3+L3+P3</f>
        <v>0</v>
      </c>
      <c r="S3" s="155"/>
    </row>
    <row r="4" spans="1:19" ht="20.25" customHeight="1">
      <c r="A4" s="54"/>
      <c r="B4" s="25"/>
      <c r="C4" s="25"/>
      <c r="D4" s="27"/>
      <c r="E4" s="141">
        <f aca="true" t="shared" si="1" ref="E4:E11">IF(D4="","",IF(OR(MONTH(D4)&lt;=3,AND(MONTH(D4)=4,DAY(D4)=1)),2010-YEAR(D4),2010-YEAR(D4)-1))</f>
      </c>
      <c r="F4" s="108"/>
      <c r="G4" s="115"/>
      <c r="H4" s="42">
        <f t="shared" si="0"/>
        <v>0</v>
      </c>
      <c r="I4" s="115"/>
      <c r="J4" s="42">
        <f aca="true" t="shared" si="2" ref="J4:J11">IF(I4="参加する／一般",1500,IF(I4="参加する／高校生",1000,0))</f>
        <v>0</v>
      </c>
      <c r="K4" s="115"/>
      <c r="L4" s="42">
        <f aca="true" t="shared" si="3" ref="L4:L11">IF(K4="参加する",3000,0)</f>
        <v>0</v>
      </c>
      <c r="M4" s="115"/>
      <c r="N4" s="115"/>
      <c r="O4" s="115"/>
      <c r="P4" s="41">
        <f aca="true" t="shared" si="4" ref="P4:P11">IF(M4="スポットレンタル",300,IF(M4="通しレンタル",500,0))</f>
        <v>0</v>
      </c>
      <c r="Q4" s="122"/>
      <c r="R4" s="117">
        <f aca="true" t="shared" si="5" ref="R4:R11">H4+J4+L4+P4</f>
        <v>0</v>
      </c>
      <c r="S4" s="155"/>
    </row>
    <row r="5" spans="1:19" ht="20.25" customHeight="1">
      <c r="A5" s="54"/>
      <c r="B5" s="25"/>
      <c r="C5" s="25"/>
      <c r="D5" s="27"/>
      <c r="E5" s="141">
        <f t="shared" si="1"/>
      </c>
      <c r="F5" s="108"/>
      <c r="G5" s="115"/>
      <c r="H5" s="42">
        <f t="shared" si="0"/>
        <v>0</v>
      </c>
      <c r="I5" s="115"/>
      <c r="J5" s="42">
        <f t="shared" si="2"/>
        <v>0</v>
      </c>
      <c r="K5" s="115"/>
      <c r="L5" s="42">
        <f t="shared" si="3"/>
        <v>0</v>
      </c>
      <c r="M5" s="115"/>
      <c r="N5" s="115"/>
      <c r="O5" s="115"/>
      <c r="P5" s="41">
        <f t="shared" si="4"/>
        <v>0</v>
      </c>
      <c r="Q5" s="122"/>
      <c r="R5" s="117">
        <f t="shared" si="5"/>
        <v>0</v>
      </c>
      <c r="S5" s="155"/>
    </row>
    <row r="6" spans="1:19" ht="20.25" customHeight="1">
      <c r="A6" s="54"/>
      <c r="B6" s="25"/>
      <c r="C6" s="25"/>
      <c r="D6" s="27"/>
      <c r="E6" s="141">
        <f t="shared" si="1"/>
      </c>
      <c r="F6" s="108"/>
      <c r="G6" s="115"/>
      <c r="H6" s="42">
        <f t="shared" si="0"/>
        <v>0</v>
      </c>
      <c r="I6" s="115"/>
      <c r="J6" s="42">
        <f t="shared" si="2"/>
        <v>0</v>
      </c>
      <c r="K6" s="115"/>
      <c r="L6" s="42">
        <f t="shared" si="3"/>
        <v>0</v>
      </c>
      <c r="M6" s="115"/>
      <c r="N6" s="115"/>
      <c r="O6" s="115"/>
      <c r="P6" s="41">
        <f t="shared" si="4"/>
        <v>0</v>
      </c>
      <c r="Q6" s="122"/>
      <c r="R6" s="117">
        <f t="shared" si="5"/>
        <v>0</v>
      </c>
      <c r="S6" s="155"/>
    </row>
    <row r="7" spans="1:19" ht="20.25" customHeight="1">
      <c r="A7" s="54"/>
      <c r="B7" s="25"/>
      <c r="C7" s="25"/>
      <c r="D7" s="27"/>
      <c r="E7" s="141">
        <f t="shared" si="1"/>
      </c>
      <c r="F7" s="108"/>
      <c r="G7" s="115"/>
      <c r="H7" s="42">
        <f t="shared" si="0"/>
        <v>0</v>
      </c>
      <c r="I7" s="115"/>
      <c r="J7" s="42">
        <f t="shared" si="2"/>
        <v>0</v>
      </c>
      <c r="K7" s="115"/>
      <c r="L7" s="42">
        <f t="shared" si="3"/>
        <v>0</v>
      </c>
      <c r="M7" s="115"/>
      <c r="N7" s="115"/>
      <c r="O7" s="115"/>
      <c r="P7" s="41">
        <f t="shared" si="4"/>
        <v>0</v>
      </c>
      <c r="Q7" s="122"/>
      <c r="R7" s="117">
        <f t="shared" si="5"/>
        <v>0</v>
      </c>
      <c r="S7" s="155"/>
    </row>
    <row r="8" spans="1:19" ht="20.25" customHeight="1">
      <c r="A8" s="54"/>
      <c r="B8" s="25"/>
      <c r="C8" s="25"/>
      <c r="D8" s="27"/>
      <c r="E8" s="141">
        <f t="shared" si="1"/>
      </c>
      <c r="F8" s="108"/>
      <c r="G8" s="115"/>
      <c r="H8" s="42">
        <f t="shared" si="0"/>
        <v>0</v>
      </c>
      <c r="I8" s="115"/>
      <c r="J8" s="42">
        <f t="shared" si="2"/>
        <v>0</v>
      </c>
      <c r="K8" s="115"/>
      <c r="L8" s="42">
        <f t="shared" si="3"/>
        <v>0</v>
      </c>
      <c r="M8" s="115"/>
      <c r="N8" s="115"/>
      <c r="O8" s="115"/>
      <c r="P8" s="41">
        <f t="shared" si="4"/>
        <v>0</v>
      </c>
      <c r="Q8" s="122"/>
      <c r="R8" s="117">
        <f t="shared" si="5"/>
        <v>0</v>
      </c>
      <c r="S8" s="155"/>
    </row>
    <row r="9" spans="1:19" ht="20.25" customHeight="1">
      <c r="A9" s="54"/>
      <c r="B9" s="25"/>
      <c r="C9" s="25"/>
      <c r="D9" s="27"/>
      <c r="E9" s="141">
        <f t="shared" si="1"/>
      </c>
      <c r="F9" s="108"/>
      <c r="G9" s="115"/>
      <c r="H9" s="42">
        <f t="shared" si="0"/>
        <v>0</v>
      </c>
      <c r="I9" s="115"/>
      <c r="J9" s="42">
        <f t="shared" si="2"/>
        <v>0</v>
      </c>
      <c r="K9" s="115"/>
      <c r="L9" s="42">
        <f t="shared" si="3"/>
        <v>0</v>
      </c>
      <c r="M9" s="115"/>
      <c r="N9" s="115"/>
      <c r="O9" s="115"/>
      <c r="P9" s="41">
        <f t="shared" si="4"/>
        <v>0</v>
      </c>
      <c r="Q9" s="122"/>
      <c r="R9" s="117">
        <f t="shared" si="5"/>
        <v>0</v>
      </c>
      <c r="S9" s="155"/>
    </row>
    <row r="10" spans="1:19" ht="20.25" customHeight="1">
      <c r="A10" s="54"/>
      <c r="B10" s="25"/>
      <c r="C10" s="25"/>
      <c r="D10" s="27"/>
      <c r="E10" s="141">
        <f t="shared" si="1"/>
      </c>
      <c r="F10" s="108"/>
      <c r="G10" s="115"/>
      <c r="H10" s="42">
        <f t="shared" si="0"/>
        <v>0</v>
      </c>
      <c r="I10" s="115"/>
      <c r="J10" s="42">
        <f t="shared" si="2"/>
        <v>0</v>
      </c>
      <c r="K10" s="115"/>
      <c r="L10" s="42">
        <f t="shared" si="3"/>
        <v>0</v>
      </c>
      <c r="M10" s="115"/>
      <c r="N10" s="115"/>
      <c r="O10" s="115"/>
      <c r="P10" s="41">
        <f t="shared" si="4"/>
        <v>0</v>
      </c>
      <c r="Q10" s="122"/>
      <c r="R10" s="117">
        <f t="shared" si="5"/>
        <v>0</v>
      </c>
      <c r="S10" s="155"/>
    </row>
    <row r="11" spans="1:19" ht="20.25" customHeight="1" thickBot="1">
      <c r="A11" s="54"/>
      <c r="B11" s="25"/>
      <c r="C11" s="25"/>
      <c r="D11" s="27"/>
      <c r="E11" s="141">
        <f t="shared" si="1"/>
      </c>
      <c r="F11" s="108"/>
      <c r="G11" s="115"/>
      <c r="H11" s="42">
        <f t="shared" si="0"/>
        <v>0</v>
      </c>
      <c r="I11" s="115"/>
      <c r="J11" s="42">
        <f t="shared" si="2"/>
        <v>0</v>
      </c>
      <c r="K11" s="115"/>
      <c r="L11" s="42">
        <f t="shared" si="3"/>
        <v>0</v>
      </c>
      <c r="M11" s="115"/>
      <c r="N11" s="115"/>
      <c r="O11" s="115"/>
      <c r="P11" s="41">
        <f t="shared" si="4"/>
        <v>0</v>
      </c>
      <c r="Q11" s="122"/>
      <c r="R11" s="117">
        <f t="shared" si="5"/>
        <v>0</v>
      </c>
      <c r="S11" s="155"/>
    </row>
    <row r="12" spans="8:19" ht="29.25" customHeight="1" thickBot="1">
      <c r="H12" s="116"/>
      <c r="J12" s="116"/>
      <c r="L12" s="116"/>
      <c r="R12" s="118">
        <f>SUM(R3:R11)</f>
        <v>0</v>
      </c>
      <c r="S12" s="163" t="s">
        <v>57</v>
      </c>
    </row>
    <row r="13" spans="8:12" ht="11.25">
      <c r="H13" s="116"/>
      <c r="J13" s="116"/>
      <c r="L13" s="116"/>
    </row>
    <row r="14" spans="1:12" ht="11.25">
      <c r="A14" s="23" t="s">
        <v>55</v>
      </c>
      <c r="H14" s="116"/>
      <c r="J14" s="116"/>
      <c r="L14" s="116"/>
    </row>
    <row r="15" spans="1:12" ht="11.25">
      <c r="A15" s="1" t="s">
        <v>56</v>
      </c>
      <c r="H15" s="116"/>
      <c r="J15" s="116"/>
      <c r="L15" s="116"/>
    </row>
    <row r="16" spans="1:12" ht="11.25">
      <c r="A16" s="1"/>
      <c r="H16" s="116"/>
      <c r="J16" s="116"/>
      <c r="L16" s="116"/>
    </row>
    <row r="17" spans="1:12" ht="11.25">
      <c r="A17" s="1"/>
      <c r="H17" s="116"/>
      <c r="J17" s="116"/>
      <c r="L17" s="116"/>
    </row>
    <row r="18" spans="1:19" ht="31.5" customHeight="1">
      <c r="A18" s="113" t="s">
        <v>15</v>
      </c>
      <c r="B18" s="114"/>
      <c r="C18" s="114"/>
      <c r="D18" s="114"/>
      <c r="E18" s="114"/>
      <c r="F18" s="114"/>
      <c r="G18" s="114"/>
      <c r="H18" s="114"/>
      <c r="I18" s="114"/>
      <c r="J18" s="114"/>
      <c r="K18" s="114"/>
      <c r="L18" s="114"/>
      <c r="M18" s="114"/>
      <c r="N18" s="114"/>
      <c r="O18" s="114"/>
      <c r="P18" s="114"/>
      <c r="Q18" s="114"/>
      <c r="R18" s="114"/>
      <c r="S18" s="114"/>
    </row>
    <row r="19" spans="1:19" s="24" customFormat="1" ht="141" customHeight="1">
      <c r="A19" s="109" t="s">
        <v>0</v>
      </c>
      <c r="B19" s="109" t="s">
        <v>91</v>
      </c>
      <c r="C19" s="109" t="s">
        <v>92</v>
      </c>
      <c r="D19" s="109" t="s">
        <v>89</v>
      </c>
      <c r="E19" s="44" t="s">
        <v>120</v>
      </c>
      <c r="F19" s="109" t="s">
        <v>90</v>
      </c>
      <c r="G19" s="56" t="s">
        <v>127</v>
      </c>
      <c r="H19" s="45" t="s">
        <v>149</v>
      </c>
      <c r="I19" s="56" t="s">
        <v>128</v>
      </c>
      <c r="J19" s="45" t="s">
        <v>129</v>
      </c>
      <c r="K19" s="56" t="s">
        <v>133</v>
      </c>
      <c r="L19" s="45" t="s">
        <v>134</v>
      </c>
      <c r="M19" s="56" t="s">
        <v>140</v>
      </c>
      <c r="N19" s="56" t="s">
        <v>136</v>
      </c>
      <c r="O19" s="56" t="s">
        <v>135</v>
      </c>
      <c r="P19" s="45" t="s">
        <v>46</v>
      </c>
      <c r="Q19" s="56" t="s">
        <v>137</v>
      </c>
      <c r="R19" s="55" t="s">
        <v>47</v>
      </c>
      <c r="S19" s="153" t="s">
        <v>143</v>
      </c>
    </row>
    <row r="20" spans="1:19" ht="20.25" customHeight="1">
      <c r="A20" s="110" t="s">
        <v>52</v>
      </c>
      <c r="B20" s="111" t="s">
        <v>75</v>
      </c>
      <c r="C20" s="144" t="s">
        <v>48</v>
      </c>
      <c r="D20" s="145">
        <v>21230</v>
      </c>
      <c r="E20" s="146">
        <f>IF(D20="","",IF(OR(MONTH(D20)&lt;=3,AND(MONTH(D20)=4,DAY(D20)=1)),2010-YEAR(D20),2010-YEAR(D20)-1))</f>
        <v>52</v>
      </c>
      <c r="F20" s="147" t="s">
        <v>53</v>
      </c>
      <c r="G20" s="112" t="s">
        <v>125</v>
      </c>
      <c r="H20" s="148">
        <f aca="true" t="shared" si="6" ref="H20:H27">IF(OR(G20="M12",G20="W12",G20="M15",G20="W15"),800,IF(OR(G20="M18",G20="W18",G20="N"),1200,IF(OR(G20="M20",G20="W20"),2000,IF(OR(G20="M21",G20="W21",G20="M35",G20="W35",G20="M50",G20="W50",G20="M65",G20="W65",),2200,0))))</f>
        <v>2200</v>
      </c>
      <c r="I20" s="112" t="s">
        <v>45</v>
      </c>
      <c r="J20" s="148">
        <f>IF(I20="参加する／一般",1500,IF(I20="参加する／高校生",1000,0))</f>
        <v>0</v>
      </c>
      <c r="K20" s="112" t="s">
        <v>132</v>
      </c>
      <c r="L20" s="148">
        <f>IF(K20="参加する",3000,0)</f>
        <v>3000</v>
      </c>
      <c r="M20" s="112" t="s">
        <v>139</v>
      </c>
      <c r="N20" s="112" t="s">
        <v>142</v>
      </c>
      <c r="O20" s="112" t="s">
        <v>141</v>
      </c>
      <c r="P20" s="149">
        <f>IF(M20="スポットレンタル",300,IF(M20="通しレンタル",500,0))</f>
        <v>500</v>
      </c>
      <c r="Q20" s="150"/>
      <c r="R20" s="151">
        <f>H20+J20+L20+P20</f>
        <v>5700</v>
      </c>
      <c r="S20" s="154"/>
    </row>
    <row r="21" spans="1:19" ht="20.25" customHeight="1">
      <c r="A21" s="110" t="s">
        <v>49</v>
      </c>
      <c r="B21" s="111" t="s">
        <v>76</v>
      </c>
      <c r="C21" s="144" t="s">
        <v>50</v>
      </c>
      <c r="D21" s="145">
        <v>32264</v>
      </c>
      <c r="E21" s="146">
        <f aca="true" t="shared" si="7" ref="E21:E27">IF(D21="","",IF(OR(MONTH(D21)&lt;=3,AND(MONTH(D21)=4,DAY(D21)=1)),2010-YEAR(D21),2010-YEAR(D21)-1))</f>
        <v>21</v>
      </c>
      <c r="F21" s="147" t="s">
        <v>53</v>
      </c>
      <c r="G21" s="112" t="s">
        <v>123</v>
      </c>
      <c r="H21" s="148">
        <f t="shared" si="6"/>
        <v>2200</v>
      </c>
      <c r="I21" s="112" t="s">
        <v>45</v>
      </c>
      <c r="J21" s="148">
        <f aca="true" t="shared" si="8" ref="J21:J27">IF(I21="参加する／一般",1500,IF(I21="参加する／高校生",1000,0))</f>
        <v>0</v>
      </c>
      <c r="K21" s="112"/>
      <c r="L21" s="148">
        <f aca="true" t="shared" si="9" ref="L21:L27">IF(K21="参加する",3000,0)</f>
        <v>0</v>
      </c>
      <c r="M21" s="112"/>
      <c r="N21" s="112"/>
      <c r="O21" s="112"/>
      <c r="P21" s="149">
        <f aca="true" t="shared" si="10" ref="P21:P27">IF(M21="スポットレンタル",300,IF(M21="通しレンタル",500,0))</f>
        <v>0</v>
      </c>
      <c r="Q21" s="150">
        <v>88888</v>
      </c>
      <c r="R21" s="151">
        <f aca="true" t="shared" si="11" ref="R21:R27">H21+J21+L21+P21</f>
        <v>2200</v>
      </c>
      <c r="S21" s="154"/>
    </row>
    <row r="22" spans="1:19" ht="20.25" customHeight="1">
      <c r="A22" s="110" t="s">
        <v>77</v>
      </c>
      <c r="B22" s="111" t="s">
        <v>78</v>
      </c>
      <c r="C22" s="144" t="s">
        <v>48</v>
      </c>
      <c r="D22" s="145">
        <v>35268</v>
      </c>
      <c r="E22" s="146">
        <f t="shared" si="7"/>
        <v>13</v>
      </c>
      <c r="F22" s="147" t="s">
        <v>53</v>
      </c>
      <c r="G22" s="112" t="s">
        <v>121</v>
      </c>
      <c r="H22" s="148">
        <f t="shared" si="6"/>
        <v>800</v>
      </c>
      <c r="I22" s="112"/>
      <c r="J22" s="148">
        <f t="shared" si="8"/>
        <v>0</v>
      </c>
      <c r="K22" s="112"/>
      <c r="L22" s="148">
        <f t="shared" si="9"/>
        <v>0</v>
      </c>
      <c r="M22" s="112" t="s">
        <v>139</v>
      </c>
      <c r="N22" s="112" t="s">
        <v>142</v>
      </c>
      <c r="O22" s="112" t="s">
        <v>150</v>
      </c>
      <c r="P22" s="149">
        <f t="shared" si="10"/>
        <v>500</v>
      </c>
      <c r="Q22" s="150"/>
      <c r="R22" s="151">
        <f t="shared" si="11"/>
        <v>1300</v>
      </c>
      <c r="S22" s="154" t="s">
        <v>144</v>
      </c>
    </row>
    <row r="23" spans="1:19" ht="20.25" customHeight="1">
      <c r="A23" s="110" t="s">
        <v>79</v>
      </c>
      <c r="B23" s="111" t="s">
        <v>80</v>
      </c>
      <c r="C23" s="144" t="s">
        <v>48</v>
      </c>
      <c r="D23" s="145">
        <v>34344</v>
      </c>
      <c r="E23" s="146">
        <f t="shared" si="7"/>
        <v>16</v>
      </c>
      <c r="F23" s="147" t="s">
        <v>53</v>
      </c>
      <c r="G23" s="112" t="s">
        <v>45</v>
      </c>
      <c r="H23" s="148">
        <f t="shared" si="6"/>
        <v>0</v>
      </c>
      <c r="I23" s="112" t="s">
        <v>131</v>
      </c>
      <c r="J23" s="148">
        <f t="shared" si="8"/>
        <v>1000</v>
      </c>
      <c r="K23" s="112" t="s">
        <v>132</v>
      </c>
      <c r="L23" s="148">
        <f t="shared" si="9"/>
        <v>3000</v>
      </c>
      <c r="M23" s="112" t="s">
        <v>139</v>
      </c>
      <c r="N23" s="112" t="s">
        <v>150</v>
      </c>
      <c r="O23" s="112" t="s">
        <v>141</v>
      </c>
      <c r="P23" s="149">
        <f t="shared" si="10"/>
        <v>500</v>
      </c>
      <c r="Q23" s="150"/>
      <c r="R23" s="151">
        <f t="shared" si="11"/>
        <v>4500</v>
      </c>
      <c r="S23" s="154"/>
    </row>
    <row r="24" spans="1:19" ht="20.25" customHeight="1">
      <c r="A24" s="110" t="s">
        <v>81</v>
      </c>
      <c r="B24" s="111" t="s">
        <v>82</v>
      </c>
      <c r="C24" s="144" t="s">
        <v>48</v>
      </c>
      <c r="D24" s="145">
        <v>25842</v>
      </c>
      <c r="E24" s="146">
        <f t="shared" si="7"/>
        <v>39</v>
      </c>
      <c r="F24" s="147" t="s">
        <v>53</v>
      </c>
      <c r="G24" s="112" t="s">
        <v>122</v>
      </c>
      <c r="H24" s="148">
        <f t="shared" si="6"/>
        <v>2200</v>
      </c>
      <c r="I24" s="112"/>
      <c r="J24" s="148">
        <f t="shared" si="8"/>
        <v>0</v>
      </c>
      <c r="K24" s="112"/>
      <c r="L24" s="148">
        <f t="shared" si="9"/>
        <v>0</v>
      </c>
      <c r="M24" s="112" t="s">
        <v>138</v>
      </c>
      <c r="N24" s="112"/>
      <c r="O24" s="112"/>
      <c r="P24" s="149">
        <f t="shared" si="10"/>
        <v>300</v>
      </c>
      <c r="Q24" s="150"/>
      <c r="R24" s="151">
        <f t="shared" si="11"/>
        <v>2500</v>
      </c>
      <c r="S24" s="154" t="s">
        <v>145</v>
      </c>
    </row>
    <row r="25" spans="1:19" ht="20.25" customHeight="1">
      <c r="A25" s="110" t="s">
        <v>83</v>
      </c>
      <c r="B25" s="111" t="s">
        <v>84</v>
      </c>
      <c r="C25" s="144" t="s">
        <v>50</v>
      </c>
      <c r="D25" s="145">
        <v>31308</v>
      </c>
      <c r="E25" s="146">
        <f t="shared" si="7"/>
        <v>24</v>
      </c>
      <c r="F25" s="147" t="s">
        <v>53</v>
      </c>
      <c r="G25" s="112" t="s">
        <v>45</v>
      </c>
      <c r="H25" s="148">
        <f t="shared" si="6"/>
        <v>0</v>
      </c>
      <c r="I25" s="112" t="s">
        <v>130</v>
      </c>
      <c r="J25" s="148">
        <f t="shared" si="8"/>
        <v>1500</v>
      </c>
      <c r="K25" s="112" t="s">
        <v>132</v>
      </c>
      <c r="L25" s="148">
        <f t="shared" si="9"/>
        <v>3000</v>
      </c>
      <c r="M25" s="112" t="s">
        <v>139</v>
      </c>
      <c r="N25" s="112" t="s">
        <v>150</v>
      </c>
      <c r="O25" s="112" t="s">
        <v>141</v>
      </c>
      <c r="P25" s="149">
        <f t="shared" si="10"/>
        <v>500</v>
      </c>
      <c r="Q25" s="150"/>
      <c r="R25" s="151">
        <f t="shared" si="11"/>
        <v>5000</v>
      </c>
      <c r="S25" s="154"/>
    </row>
    <row r="26" spans="1:19" ht="20.25" customHeight="1">
      <c r="A26" s="110" t="s">
        <v>85</v>
      </c>
      <c r="B26" s="111" t="s">
        <v>86</v>
      </c>
      <c r="C26" s="144" t="s">
        <v>50</v>
      </c>
      <c r="D26" s="145">
        <v>31138</v>
      </c>
      <c r="E26" s="146">
        <f t="shared" si="7"/>
        <v>25</v>
      </c>
      <c r="F26" s="147" t="s">
        <v>53</v>
      </c>
      <c r="G26" s="112" t="s">
        <v>124</v>
      </c>
      <c r="H26" s="148">
        <f t="shared" si="6"/>
        <v>1200</v>
      </c>
      <c r="I26" s="112"/>
      <c r="J26" s="148">
        <f t="shared" si="8"/>
        <v>0</v>
      </c>
      <c r="K26" s="112"/>
      <c r="L26" s="148">
        <f t="shared" si="9"/>
        <v>0</v>
      </c>
      <c r="M26" s="112" t="s">
        <v>138</v>
      </c>
      <c r="N26" s="112"/>
      <c r="O26" s="112"/>
      <c r="P26" s="149">
        <f t="shared" si="10"/>
        <v>300</v>
      </c>
      <c r="Q26" s="150"/>
      <c r="R26" s="151">
        <f t="shared" si="11"/>
        <v>1500</v>
      </c>
      <c r="S26" s="154"/>
    </row>
    <row r="27" spans="1:19" ht="20.25" customHeight="1" thickBot="1">
      <c r="A27" s="110" t="s">
        <v>87</v>
      </c>
      <c r="B27" s="111" t="s">
        <v>88</v>
      </c>
      <c r="C27" s="144" t="s">
        <v>48</v>
      </c>
      <c r="D27" s="145">
        <v>13749</v>
      </c>
      <c r="E27" s="146">
        <f t="shared" si="7"/>
        <v>72</v>
      </c>
      <c r="F27" s="147" t="s">
        <v>53</v>
      </c>
      <c r="G27" s="112" t="s">
        <v>126</v>
      </c>
      <c r="H27" s="148">
        <f t="shared" si="6"/>
        <v>2200</v>
      </c>
      <c r="I27" s="112" t="s">
        <v>130</v>
      </c>
      <c r="J27" s="148">
        <f t="shared" si="8"/>
        <v>1500</v>
      </c>
      <c r="K27" s="112" t="s">
        <v>132</v>
      </c>
      <c r="L27" s="148">
        <f t="shared" si="9"/>
        <v>3000</v>
      </c>
      <c r="M27" s="112"/>
      <c r="N27" s="112"/>
      <c r="O27" s="112"/>
      <c r="P27" s="149">
        <f t="shared" si="10"/>
        <v>0</v>
      </c>
      <c r="Q27" s="150">
        <v>999999</v>
      </c>
      <c r="R27" s="151">
        <f t="shared" si="11"/>
        <v>6700</v>
      </c>
      <c r="S27" s="154" t="s">
        <v>148</v>
      </c>
    </row>
    <row r="28" spans="1:19" ht="29.25" customHeight="1" thickBot="1">
      <c r="A28" s="114"/>
      <c r="B28" s="114"/>
      <c r="C28" s="114"/>
      <c r="D28" s="114"/>
      <c r="E28" s="114"/>
      <c r="F28" s="114"/>
      <c r="G28" s="114"/>
      <c r="H28" s="152"/>
      <c r="I28" s="114"/>
      <c r="J28" s="152"/>
      <c r="K28" s="114"/>
      <c r="L28" s="152"/>
      <c r="M28" s="114"/>
      <c r="N28" s="114"/>
      <c r="O28" s="114"/>
      <c r="P28" s="114"/>
      <c r="Q28" s="114"/>
      <c r="R28" s="118">
        <f>SUM(R20:R27)</f>
        <v>29400</v>
      </c>
      <c r="S28" s="162" t="s">
        <v>57</v>
      </c>
    </row>
    <row r="29" spans="8:12" ht="11.25">
      <c r="H29" s="116"/>
      <c r="J29" s="116"/>
      <c r="L29" s="116"/>
    </row>
    <row r="30" spans="4:17" ht="11.25">
      <c r="D30" s="22"/>
      <c r="E30" s="22"/>
      <c r="F30" s="22"/>
      <c r="G30" s="22"/>
      <c r="H30" s="22"/>
      <c r="I30" s="22"/>
      <c r="J30" s="22"/>
      <c r="K30" s="22"/>
      <c r="L30" s="22"/>
      <c r="M30" s="22"/>
      <c r="N30" s="22"/>
      <c r="O30" s="22"/>
      <c r="P30" s="22"/>
      <c r="Q30" s="22"/>
    </row>
  </sheetData>
  <mergeCells count="1">
    <mergeCell ref="V2:W2"/>
  </mergeCells>
  <dataValidations count="17">
    <dataValidation type="textLength" allowBlank="1" showInputMessage="1" showErrorMessage="1" promptTitle="氏名" prompt="スペースは半角でお願いします" imeMode="on" sqref="A3:A11 A20:A27">
      <formula1>0</formula1>
      <formula2>10</formula2>
    </dataValidation>
    <dataValidation allowBlank="1" showInputMessage="1" showErrorMessage="1" promptTitle="ふりがな" prompt="ひらがなで入力願います" imeMode="hiragana" sqref="B3:B11 B20:B27"/>
    <dataValidation type="whole" allowBlank="1" showInputMessage="1" showErrorMessage="1" sqref="R3:R12 R20:R28">
      <formula1>0</formula1>
      <formula2>12500</formula2>
    </dataValidation>
    <dataValidation type="list" allowBlank="1" showInputMessage="1" showErrorMessage="1" promptTitle="性別" prompt="男女を選択してください&#10;" imeMode="hiragana" sqref="C3:C11 C20:C27">
      <formula1>"男,女"</formula1>
    </dataValidation>
    <dataValidation type="date" allowBlank="1" showInputMessage="1" showErrorMessage="1" promptTitle="生年月日" prompt="西暦で記入してください。&#10;保険契約に必要な項目です。&#10;" imeMode="hiragana" sqref="D3:D11 D20:D27">
      <formula1>1</formula1>
      <formula2>39082</formula2>
    </dataValidation>
    <dataValidation type="whole" allowBlank="1" showErrorMessage="1" sqref="L3:L17 H3:H17 J3:J17 J20:J29 H20:H29 L20:L29">
      <formula1>0</formula1>
      <formula2>3000</formula2>
    </dataValidation>
    <dataValidation type="whole" allowBlank="1" showErrorMessage="1" sqref="P3:P11 P20:P27">
      <formula1>0</formula1>
      <formula2>500</formula2>
    </dataValidation>
    <dataValidation allowBlank="1" showErrorMessage="1" prompt="&#10;" imeMode="halfAlpha" sqref="F3:F11 F20:F27"/>
    <dataValidation type="whole" allowBlank="1" showInputMessage="1" showErrorMessage="1" promptTitle="年齢" prompt="自動計算&#10;2010年3月31日時点の年齢&#10;" imeMode="halfAlpha" sqref="E3:E11 E20:E27">
      <formula1>0</formula1>
      <formula2>107</formula2>
    </dataValidation>
    <dataValidation type="list" allowBlank="1" showInputMessage="1" showErrorMessage="1" promptTitle="ダウンヒルミドル大会" prompt="参加クラスを選んでください" sqref="G3:G11 G20:G27">
      <formula1>"-,N,M12,W12,M15,W15,M18,W18,M21,W21,M35,W35,M50,W50,M65,W65"</formula1>
    </dataValidation>
    <dataValidation type="list" allowBlank="1" showInputMessage="1" showErrorMessage="1" promptTitle="ナイトミニロゲイン大会" prompt="参加クラスを選んでください" sqref="I3:I11 I20:I27">
      <formula1>"-,参加する／一般,参加する／高校生"</formula1>
    </dataValidation>
    <dataValidation type="list" allowBlank="1" showInputMessage="1" showErrorMessage="1" promptTitle="菅平ロゲイン３時間の部" prompt="選んで下さい。&#10;主として前日から連続して参加し、３時間の部で帰られる人がにまとめて申込めるように設置しています。これ単独でも受付は致します。&#10;詳しくはロゲインのホームページをご覧下さい。" sqref="K3:K11 K20:K27">
      <formula1>"-,参加する"</formula1>
    </dataValidation>
    <dataValidation type="list" allowBlank="1" showInputMessage="1" showErrorMessage="1" promptTitle="e-cardレンタル" prompt="選んでください&#10;要項の説明をよくお読み下さい&#10;スポットレンタルの人は参加するイベントが１つの場合は空欄でも結構ですが、複数のイベントに参加する人でスポットレンタルをする人は借り出しも返却も同じイベントを選んでおいて下さい。" sqref="M3:M11 M20:M27">
      <formula1>"-,スポットレンタル,通しレンタル"</formula1>
    </dataValidation>
    <dataValidation type="list" allowBlank="1" showInputMessage="1" showErrorMessage="1" promptTitle="e-cardレンタル借始" prompt="e-cardを借り始めるイベントを選んで下さい" sqref="N3:N11 N20:N27">
      <formula1>"-,ダウンヒルミドル,クラブカップ,ナイトミニロゲイン"</formula1>
    </dataValidation>
    <dataValidation type="list" allowBlank="1" showInputMessage="1" showErrorMessage="1" promptTitle="e-cardレンタル返却" prompt="e-cardを返却するイベントを選んで下さい" sqref="O3:O11 O20:O27">
      <formula1>"-,ダウンヒルミドル,クラブカップ,ナイトミニロゲイン,ロゲイン３時間の部"</formula1>
    </dataValidation>
    <dataValidation type="whole" allowBlank="1" showInputMessage="1" showErrorMessage="1" promptTitle="My e-card番号" prompt="マイカードを使用する方は番号を書いてください" sqref="Q20:Q27">
      <formula1>1</formula1>
      <formula2>999999</formula2>
    </dataValidation>
    <dataValidation type="whole" allowBlank="1" showInputMessage="1" showErrorMessage="1" promptTitle="My e-card番号" prompt="マイカードを使用する方は番号を書いてください" sqref="Q3:Q11">
      <formula1>1</formula1>
      <formula2>9999999</formula2>
    </dataValidation>
  </dataValidations>
  <printOptions/>
  <pageMargins left="0.35" right="0.37" top="0.59" bottom="1" header="0.23" footer="0.512"/>
  <pageSetup fitToHeight="1" fitToWidth="1" horizontalDpi="300" verticalDpi="3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kimura</cp:lastModifiedBy>
  <cp:lastPrinted>2009-08-23T06:52:40Z</cp:lastPrinted>
  <dcterms:created xsi:type="dcterms:W3CDTF">2004-07-20T13:30:39Z</dcterms:created>
  <dcterms:modified xsi:type="dcterms:W3CDTF">2009-08-24T14:19:27Z</dcterms:modified>
  <cp:category/>
  <cp:version/>
  <cp:contentType/>
  <cp:contentStatus/>
</cp:coreProperties>
</file>