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0" windowWidth="12285" windowHeight="6750" activeTab="1"/>
  </bookViews>
  <sheets>
    <sheet name="クラブカップリレー大会" sheetId="1" r:id="rId1"/>
    <sheet name="申込代表者記入" sheetId="2" r:id="rId2"/>
    <sheet name="クラブカップ以外申込用紙" sheetId="3" r:id="rId3"/>
  </sheets>
  <definedNames>
    <definedName name="バス" localSheetId="2">'クラブカップ以外申込用紙'!#REF!</definedName>
    <definedName name="バス">#REF!</definedName>
  </definedNames>
  <calcPr fullCalcOnLoad="1"/>
</workbook>
</file>

<file path=xl/sharedStrings.xml><?xml version="1.0" encoding="utf-8"?>
<sst xmlns="http://schemas.openxmlformats.org/spreadsheetml/2006/main" count="205" uniqueCount="128">
  <si>
    <t>氏名</t>
  </si>
  <si>
    <t>参加クラス</t>
  </si>
  <si>
    <t>性別</t>
  </si>
  <si>
    <t>男</t>
  </si>
  <si>
    <t>チーム名</t>
  </si>
  <si>
    <t>走順</t>
  </si>
  <si>
    <t>1走</t>
  </si>
  <si>
    <t>2走</t>
  </si>
  <si>
    <t>3走</t>
  </si>
  <si>
    <t>4走</t>
  </si>
  <si>
    <t>5走</t>
  </si>
  <si>
    <t>6走</t>
  </si>
  <si>
    <t>7走</t>
  </si>
  <si>
    <t>年齢</t>
  </si>
  <si>
    <t>駒ヶ根早太郎</t>
  </si>
  <si>
    <t>参加形態</t>
  </si>
  <si>
    <t>記入例</t>
  </si>
  <si>
    <t>クラブカップ7人リレー</t>
  </si>
  <si>
    <t>正規</t>
  </si>
  <si>
    <t>女</t>
  </si>
  <si>
    <t>天竜四郎</t>
  </si>
  <si>
    <t>宝剣直人</t>
  </si>
  <si>
    <t>伊那 苺</t>
  </si>
  <si>
    <t>特別表彰対象</t>
  </si>
  <si>
    <t>（ベテランカップの記入は4走まで。英数字は半角でお願いします。）</t>
  </si>
  <si>
    <t>飯田三郎／西春近次郎</t>
  </si>
  <si>
    <t>男／男</t>
  </si>
  <si>
    <t>松川林檎／高森祐</t>
  </si>
  <si>
    <t>女／男</t>
  </si>
  <si>
    <t>9人</t>
  </si>
  <si>
    <t>19／20</t>
  </si>
  <si>
    <t>22／20</t>
  </si>
  <si>
    <t>箕輪みるく</t>
  </si>
  <si>
    <t>3走・5走を半分ずつ走る場合はこのように書いて下さい。</t>
  </si>
  <si>
    <t>学連経由の申し込みは別途用紙を使用して下さい</t>
  </si>
  <si>
    <t>(参加費：クラブカップ7人リレー \24,000/チーム   ：ベテランカップ \14.000/チーム）</t>
  </si>
  <si>
    <t>(学生・高校生以下だけで構成されるチームの参加費：クラブカップ7人リレー \17,000/チーム   ：ベテランカップ \10,000/チーム）</t>
  </si>
  <si>
    <t>(e-cardは3日間大会一括で使用申込をします。\500/1人。クラブカップリレーでは誰がどのカードを使用しても構いません。大会後申込単位で一括して返却していただきます）</t>
  </si>
  <si>
    <t>早太郎クラブ</t>
  </si>
  <si>
    <t>霊犬早太郎</t>
  </si>
  <si>
    <t>エントリ代表者氏名</t>
  </si>
  <si>
    <t>電話番号</t>
  </si>
  <si>
    <t>郵便番号</t>
  </si>
  <si>
    <t>住所</t>
  </si>
  <si>
    <t>合計人数</t>
  </si>
  <si>
    <t>クラブカップ参加費合計</t>
  </si>
  <si>
    <t>すべての参加費合計</t>
  </si>
  <si>
    <t>E-mail</t>
  </si>
  <si>
    <t>個人の申込みでも、クラブの申込みでも、この用紙を利用下さい。なるべくクラブ単位で一括して申し込んで下さい</t>
  </si>
  <si>
    <t>e-cardのレンタルは3日間期間中、一括して行います。クラブカップリレーで新たにチーム毎に配布することはありません。</t>
  </si>
  <si>
    <t>クラブカップ以外のレースでは、こちらで個人に対し、使用するe-cardを指定します。</t>
  </si>
  <si>
    <t>E-Card No.
(My-CARD
利用者のみ）</t>
  </si>
  <si>
    <t>駒ヶ根フリーパス料金について</t>
  </si>
  <si>
    <t>・基本料金\5,000。 Eクラスを除く駒ヶ根3日間大会の個人イベントすべてに参加できます。（事前エントリのみ）</t>
  </si>
  <si>
    <t>クラブカップ2006　駒ヶ根3日間大会　申込み用紙（表紙）</t>
  </si>
  <si>
    <t>クラブ名</t>
  </si>
  <si>
    <t>クラブカップ競技以外の
参加費合計</t>
  </si>
  <si>
    <t>欄が足らない場合はコピーして使用して下さい</t>
  </si>
  <si>
    <t>（第14回）クラブカップリレー2006 エントリ用紙（一般クラブ用）</t>
  </si>
  <si>
    <t>クラブカップ参加チーム数（\24,000）</t>
  </si>
  <si>
    <t>クラブカップ参加チーム数（\17,000）</t>
  </si>
  <si>
    <t>ベテランカップ参加チーム数（\14,000）</t>
  </si>
  <si>
    <t>ベテランカップ参加チーム数（\10,000）</t>
  </si>
  <si>
    <t>クラブカップでは、だれがそのカードを使用しても構いません。</t>
  </si>
  <si>
    <t>大会後、本申込単位で（各自で洗っていただいた後）一括して返却していただきます。</t>
  </si>
  <si>
    <t>E-card
レンタル
(\500）
（3日間分）</t>
  </si>
  <si>
    <t>年齢は2007年3月31日現在の満年齢</t>
  </si>
  <si>
    <t>・なるべく多くの駒ヶ根イベントに参加していただきたいと思い、駒ヶ根フリーパス料金を設定させていただきました。</t>
  </si>
  <si>
    <t>インカレ
モデルイベント
事前申込
(\500)</t>
  </si>
  <si>
    <r>
      <t>駒ヶ根高原大会
一般(\2,500)
高校生以下</t>
    </r>
    <r>
      <rPr>
        <sz val="8"/>
        <rFont val="ＭＳ Ｐゴシック"/>
        <family val="3"/>
      </rPr>
      <t>（\1,000）
地元及び小学生(\200)</t>
    </r>
  </si>
  <si>
    <r>
      <t>トレイルＯ
ＴＡクラス(\1,500)
ＴＮクラス（</t>
    </r>
    <r>
      <rPr>
        <sz val="8"/>
        <rFont val="ＭＳ Ｐゴシック"/>
        <family val="3"/>
      </rPr>
      <t>\1,000）</t>
    </r>
  </si>
  <si>
    <t>e-card
購入（ver.3）
(\7,500)</t>
  </si>
  <si>
    <t xml:space="preserve">個人ごとの参加費合計
</t>
  </si>
  <si>
    <t>申込代表者</t>
  </si>
  <si>
    <t>東春近三郎</t>
  </si>
  <si>
    <t>・インカレチャレンジのEクラス参加の場合は追加料金\1,500をお願いします。</t>
  </si>
  <si>
    <t>・駒ヶ根高原スプリントEクラス参加の場合は追加料金\1,500をお願いします。</t>
  </si>
  <si>
    <t>正規</t>
  </si>
  <si>
    <t>選択してください</t>
  </si>
  <si>
    <t>なし</t>
  </si>
  <si>
    <t>小学生以下
中学生
高校生
（割引適用）</t>
  </si>
  <si>
    <t>申込む</t>
  </si>
  <si>
    <t>WEC</t>
  </si>
  <si>
    <t>M50</t>
  </si>
  <si>
    <t>高校生</t>
  </si>
  <si>
    <t>参加費
単純合計
（自動試算）</t>
  </si>
  <si>
    <t>駒ヶ根
フリーパス料金
自動計算
（一般\5,000）
（高校生以下\2,000)
＋
スプリントE割増
(一般のみ\1,500)
インカレE割増
(一般のみ\1,500)</t>
  </si>
  <si>
    <t>インカレ
チャレンジ
参加クラス
MEC,WEC
(\5,500)
選手権以外
(\4,000)</t>
  </si>
  <si>
    <t>駒ヶ根高原
スプリント
参加クラス
(ME/WE：\3,000）
（一般：\1,500）
(高校生以下
\1,000)</t>
  </si>
  <si>
    <t>TA</t>
  </si>
  <si>
    <t>ヒカリゴケコース</t>
  </si>
  <si>
    <t>菅の台コース</t>
  </si>
  <si>
    <t>ME</t>
  </si>
  <si>
    <t>WE</t>
  </si>
  <si>
    <t>レンタル</t>
  </si>
  <si>
    <t>確定
参加費
（自動計算）</t>
  </si>
  <si>
    <t>E-card
レンタル
費用
（自動計算）</t>
  </si>
  <si>
    <t>合計</t>
  </si>
  <si>
    <t>クラブ名</t>
  </si>
  <si>
    <t>こまがねはやたろう</t>
  </si>
  <si>
    <t>ひがしはるちかさぶろう</t>
  </si>
  <si>
    <t>伊那ますみ</t>
  </si>
  <si>
    <t>いなますみ</t>
  </si>
  <si>
    <t>クラブカップ2006　駒ヶ根３日間大会　申込用紙（電子メール申込用）</t>
  </si>
  <si>
    <t>欄が足らない場合はコピー＆ペーストしてお使い下さい。列を削除すると、自動の計算式が崩れてしまいます。お気をつけ下さい。</t>
  </si>
  <si>
    <t>参加費は、フリーパスの方が安くなる場合は、フリーパス購入、そうでない場合は個別の参加イベントに申込になるように自動で設定されています。</t>
  </si>
  <si>
    <t>インカレチャレンジと駒ヶ根高原大会は使用するテレインが別なので、同日開催ですが、両方に出場することが可能です。体力に自信がある方はどうぞ。但し当日になっての駒ヶ根高原大会の無断キャンセルは多大な運営負担となり迷惑になりますので、慎重にご判断下さい。</t>
  </si>
  <si>
    <t>〒</t>
  </si>
  <si>
    <t>クラブカップ参加の有無
(駒ヶ根
フリーパス
適用の有無）</t>
  </si>
  <si>
    <t>リレーには参加しない</t>
  </si>
  <si>
    <t>クラブカップリレーに参加する</t>
  </si>
  <si>
    <t>ふりがな
（ひらがな）</t>
  </si>
  <si>
    <t>年齢
(自動計算）
（2007年3月31日現在）</t>
  </si>
  <si>
    <t>生年月日
（19**年*月*日）
（保険で必要）</t>
  </si>
  <si>
    <t>男</t>
  </si>
  <si>
    <t>女</t>
  </si>
  <si>
    <t>TN</t>
  </si>
  <si>
    <t>駒ヶ根Oクラブ</t>
  </si>
  <si>
    <t xml:space="preserve">（9月17日夜）
世界大会
報告会
＆
バーベキュー
パーティ参加
（\2,200）
</t>
  </si>
  <si>
    <t>参加する</t>
  </si>
  <si>
    <t>生年月日</t>
  </si>
  <si>
    <t>生年月日の欄は傷害保険で必要な項目です。ご記入よろしくお願いします。</t>
  </si>
  <si>
    <t>1987/7/22・1987/1/10</t>
  </si>
  <si>
    <t>1984/9/18・1987/3/30</t>
  </si>
  <si>
    <t>参加費払込金融機関名</t>
  </si>
  <si>
    <t>銀行・郵便局</t>
  </si>
  <si>
    <t>支店、郵便局名</t>
  </si>
  <si>
    <t>振込み日</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</si>
</sst>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quot;チーム&quot;"/>
  </numFmts>
  <fonts count="16">
    <font>
      <sz val="11"/>
      <name val="ＭＳ Ｐゴシック"/>
      <family val="0"/>
    </font>
    <font>
      <sz val="6"/>
      <name val="ＭＳ Ｐゴシック"/>
      <family val="3"/>
    </font>
    <font>
      <sz val="9"/>
      <name val="ＭＳ Ｐゴシック"/>
      <family val="3"/>
    </font>
    <font>
      <b/>
      <sz val="12"/>
      <name val="ＭＳ Ｐゴシック"/>
      <family val="3"/>
    </font>
    <font>
      <b/>
      <u val="single"/>
      <sz val="12"/>
      <name val="ＭＳ Ｐゴシック"/>
      <family val="3"/>
    </font>
    <font>
      <b/>
      <u val="single"/>
      <sz val="9"/>
      <name val="ＭＳ Ｐゴシック"/>
      <family val="3"/>
    </font>
    <font>
      <sz val="9"/>
      <color indexed="10"/>
      <name val="ＭＳ Ｐゴシック"/>
      <family val="3"/>
    </font>
    <font>
      <b/>
      <sz val="12"/>
      <color indexed="10"/>
      <name val="ＭＳ Ｐゴシック"/>
      <family val="3"/>
    </font>
    <font>
      <sz val="6.5"/>
      <name val="ＭＳ Ｐゴシック"/>
      <family val="3"/>
    </font>
    <font>
      <sz val="8"/>
      <name val="ＭＳ Ｐゴシック"/>
      <family val="3"/>
    </font>
    <font>
      <b/>
      <sz val="9"/>
      <name val="ＭＳ Ｐゴシック"/>
      <family val="3"/>
    </font>
    <font>
      <b/>
      <sz val="10"/>
      <name val="ＭＳ Ｐゴシック"/>
      <family val="3"/>
    </font>
    <font>
      <sz val="7"/>
      <name val="ＭＳ Ｐゴシック"/>
      <family val="3"/>
    </font>
    <font>
      <b/>
      <sz val="16"/>
      <color indexed="10"/>
      <name val="ＭＳ Ｐゴシック"/>
      <family val="3"/>
    </font>
    <font>
      <b/>
      <sz val="10"/>
      <color indexed="10"/>
      <name val="ＭＳ Ｐゴシック"/>
      <family val="3"/>
    </font>
    <font>
      <b/>
      <sz val="16"/>
      <name val="ＭＳ Ｐゴシック"/>
      <family val="3"/>
    </font>
  </fonts>
  <fills count="7">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51"/>
        <bgColor indexed="64"/>
      </patternFill>
    </fill>
    <fill>
      <patternFill patternType="solid">
        <fgColor indexed="45"/>
        <bgColor indexed="64"/>
      </patternFill>
    </fill>
  </fills>
  <borders count="30">
    <border>
      <left/>
      <right/>
      <top/>
      <bottom/>
      <diagonal/>
    </border>
    <border>
      <left style="thin"/>
      <right style="thin"/>
      <top style="thin"/>
      <bottom style="thin"/>
    </border>
    <border>
      <left style="thin"/>
      <right style="thin"/>
      <top>
        <color indexed="63"/>
      </top>
      <bottom style="thin"/>
    </border>
    <border>
      <left style="thin"/>
      <right style="medium"/>
      <top style="medium"/>
      <bottom style="mediu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style="thin"/>
    </border>
    <border>
      <left>
        <color indexed="63"/>
      </left>
      <right style="medium"/>
      <top>
        <color indexed="63"/>
      </top>
      <bottom>
        <color indexed="63"/>
      </bottom>
    </border>
    <border>
      <left style="thin"/>
      <right>
        <color indexed="63"/>
      </right>
      <top style="thin"/>
      <bottom style="thin"/>
    </border>
    <border>
      <left style="medium"/>
      <right style="thin"/>
      <top style="medium"/>
      <bottom style="medium"/>
    </border>
    <border>
      <left style="thin"/>
      <right style="thin"/>
      <top style="medium"/>
      <bottom style="medium"/>
    </border>
    <border>
      <left style="medium"/>
      <right>
        <color indexed="63"/>
      </right>
      <top style="medium"/>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medium"/>
      <right style="medium"/>
      <top style="medium"/>
      <bottom style="medium"/>
    </border>
    <border>
      <left style="thin"/>
      <right>
        <color indexed="63"/>
      </right>
      <top style="medium"/>
      <bottom style="thin"/>
    </border>
    <border>
      <left style="thin"/>
      <right>
        <color indexed="63"/>
      </right>
      <top style="medium"/>
      <bottom style="medium"/>
    </border>
    <border>
      <left style="medium"/>
      <right style="thin"/>
      <top style="medium"/>
      <bottom>
        <color indexed="63"/>
      </bottom>
    </border>
    <border>
      <left style="thin"/>
      <right style="medium"/>
      <top style="medium"/>
      <bottom style="thin"/>
    </border>
    <border>
      <left style="thin"/>
      <right>
        <color indexed="63"/>
      </right>
      <top style="thin"/>
      <bottom style="medium"/>
    </border>
    <border>
      <left style="medium"/>
      <right style="thin"/>
      <top style="medium"/>
      <bottom style="thin"/>
    </border>
    <border>
      <left style="thin"/>
      <right style="thin"/>
      <top style="medium"/>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01">
    <xf numFmtId="0" fontId="0" fillId="0" borderId="0" xfId="0" applyAlignment="1">
      <alignment vertical="center"/>
    </xf>
    <xf numFmtId="0" fontId="2" fillId="0" borderId="0" xfId="0" applyFont="1" applyAlignment="1">
      <alignment horizontal="left" vertical="center"/>
    </xf>
    <xf numFmtId="0" fontId="3" fillId="0" borderId="0" xfId="0" applyFont="1" applyAlignment="1">
      <alignment horizontal="left"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4" fillId="0" borderId="0" xfId="0" applyFont="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5" fillId="0" borderId="0" xfId="0" applyFont="1" applyAlignment="1">
      <alignment horizontal="left" vertical="center"/>
    </xf>
    <xf numFmtId="0" fontId="3" fillId="2" borderId="11" xfId="0" applyFont="1" applyFill="1" applyBorder="1" applyAlignment="1">
      <alignment horizontal="left" vertical="center"/>
    </xf>
    <xf numFmtId="0" fontId="3" fillId="2" borderId="12" xfId="0" applyFont="1" applyFill="1" applyBorder="1" applyAlignment="1">
      <alignment horizontal="left" vertical="center"/>
    </xf>
    <xf numFmtId="0" fontId="2" fillId="0" borderId="0" xfId="0" applyFont="1" applyFill="1" applyAlignment="1">
      <alignment horizontal="left" vertical="center"/>
    </xf>
    <xf numFmtId="0" fontId="7" fillId="3" borderId="3" xfId="0" applyFont="1" applyFill="1" applyBorder="1" applyAlignment="1">
      <alignment horizontal="left" vertical="center"/>
    </xf>
    <xf numFmtId="0" fontId="7" fillId="3" borderId="0" xfId="0" applyFont="1" applyFill="1" applyAlignment="1">
      <alignment horizontal="left" vertical="center"/>
    </xf>
    <xf numFmtId="0" fontId="2" fillId="3" borderId="0" xfId="0" applyFont="1" applyFill="1" applyAlignment="1">
      <alignment horizontal="left" vertical="center"/>
    </xf>
    <xf numFmtId="0" fontId="6" fillId="3" borderId="13" xfId="0" applyFont="1" applyFill="1" applyBorder="1" applyAlignment="1">
      <alignment horizontal="left" vertical="center"/>
    </xf>
    <xf numFmtId="0" fontId="6" fillId="3" borderId="1" xfId="0" applyFont="1" applyFill="1" applyBorder="1" applyAlignment="1">
      <alignment horizontal="left" vertical="center"/>
    </xf>
    <xf numFmtId="0" fontId="6" fillId="3" borderId="9" xfId="0" applyFont="1" applyFill="1" applyBorder="1" applyAlignment="1">
      <alignment horizontal="left" vertical="center"/>
    </xf>
    <xf numFmtId="0" fontId="2" fillId="2" borderId="14" xfId="0" applyFont="1" applyFill="1" applyBorder="1" applyAlignment="1">
      <alignment horizontal="left" vertical="center"/>
    </xf>
    <xf numFmtId="0" fontId="2" fillId="0" borderId="6" xfId="0" applyFont="1" applyFill="1" applyBorder="1" applyAlignment="1">
      <alignment horizontal="left" vertical="center"/>
    </xf>
    <xf numFmtId="0" fontId="6" fillId="3" borderId="15" xfId="0" applyFont="1" applyFill="1" applyBorder="1" applyAlignment="1">
      <alignment horizontal="left"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18" xfId="0" applyFont="1" applyFill="1" applyBorder="1" applyAlignment="1">
      <alignment horizontal="left" vertical="center"/>
    </xf>
    <xf numFmtId="0" fontId="6" fillId="0" borderId="0" xfId="0" applyFont="1" applyAlignment="1">
      <alignment horizontal="left" vertical="center"/>
    </xf>
    <xf numFmtId="0" fontId="2" fillId="0" borderId="0" xfId="0" applyFont="1" applyAlignment="1">
      <alignment horizontal="right" vertical="center"/>
    </xf>
    <xf numFmtId="0" fontId="8" fillId="0" borderId="0" xfId="0" applyFont="1" applyAlignment="1">
      <alignment horizontal="left" vertical="center"/>
    </xf>
    <xf numFmtId="0" fontId="2" fillId="0" borderId="1" xfId="0" applyFont="1" applyFill="1" applyBorder="1" applyAlignment="1">
      <alignment horizontal="left" vertical="center"/>
    </xf>
    <xf numFmtId="0" fontId="3" fillId="0" borderId="0" xfId="0" applyFont="1" applyBorder="1" applyAlignment="1">
      <alignment horizontal="left" vertical="center"/>
    </xf>
    <xf numFmtId="0" fontId="2" fillId="0" borderId="0" xfId="0" applyFont="1" applyBorder="1" applyAlignment="1">
      <alignment horizontal="left" vertical="center"/>
    </xf>
    <xf numFmtId="0" fontId="2" fillId="0" borderId="0" xfId="0" applyNumberFormat="1" applyFont="1" applyBorder="1" applyAlignment="1" applyProtection="1">
      <alignment horizontal="left" vertical="center"/>
      <protection locked="0"/>
    </xf>
    <xf numFmtId="0" fontId="2" fillId="0" borderId="0" xfId="0" applyNumberFormat="1" applyFont="1" applyAlignment="1" applyProtection="1">
      <alignment horizontal="left" vertical="center"/>
      <protection locked="0"/>
    </xf>
    <xf numFmtId="0" fontId="2" fillId="4" borderId="1" xfId="0" applyNumberFormat="1" applyFont="1" applyFill="1" applyBorder="1" applyAlignment="1" applyProtection="1">
      <alignment horizontal="left" vertical="top" wrapText="1"/>
      <protection locked="0"/>
    </xf>
    <xf numFmtId="0" fontId="2" fillId="3" borderId="1" xfId="0" applyNumberFormat="1" applyFont="1" applyFill="1" applyBorder="1" applyAlignment="1" applyProtection="1">
      <alignment horizontal="left" vertical="top" wrapText="1"/>
      <protection locked="0"/>
    </xf>
    <xf numFmtId="0" fontId="2" fillId="0" borderId="0" xfId="0" applyNumberFormat="1" applyFont="1" applyAlignment="1" applyProtection="1">
      <alignment horizontal="left" vertical="top"/>
      <protection locked="0"/>
    </xf>
    <xf numFmtId="0" fontId="2" fillId="0" borderId="1" xfId="0" applyNumberFormat="1" applyFont="1" applyBorder="1" applyAlignment="1" applyProtection="1">
      <alignment horizontal="left" vertical="center"/>
      <protection locked="0"/>
    </xf>
    <xf numFmtId="0" fontId="2" fillId="0" borderId="1" xfId="0" applyNumberFormat="1" applyFont="1" applyBorder="1" applyAlignment="1" applyProtection="1">
      <alignment horizontal="left" vertical="center" wrapText="1"/>
      <protection locked="0"/>
    </xf>
    <xf numFmtId="0" fontId="11" fillId="0" borderId="0" xfId="0" applyNumberFormat="1" applyFont="1" applyAlignment="1" applyProtection="1">
      <alignment horizontal="left" vertical="center"/>
      <protection locked="0"/>
    </xf>
    <xf numFmtId="0" fontId="2" fillId="0" borderId="0" xfId="0" applyFont="1" applyFill="1" applyBorder="1" applyAlignment="1">
      <alignment horizontal="left" vertical="center"/>
    </xf>
    <xf numFmtId="0" fontId="2" fillId="0" borderId="1" xfId="0" applyFont="1" applyFill="1" applyBorder="1" applyAlignment="1">
      <alignment horizontal="left" vertical="center" wrapText="1"/>
    </xf>
    <xf numFmtId="0" fontId="3" fillId="0" borderId="1" xfId="0" applyFont="1" applyFill="1" applyBorder="1" applyAlignment="1">
      <alignment horizontal="left" vertical="center"/>
    </xf>
    <xf numFmtId="0" fontId="12" fillId="0" borderId="1" xfId="0" applyFont="1" applyFill="1" applyBorder="1" applyAlignment="1">
      <alignment horizontal="left" vertical="center"/>
    </xf>
    <xf numFmtId="0" fontId="9" fillId="0" borderId="0" xfId="0" applyFont="1" applyBorder="1" applyAlignment="1">
      <alignment horizontal="left" vertical="center"/>
    </xf>
    <xf numFmtId="0" fontId="2" fillId="0" borderId="19" xfId="0" applyNumberFormat="1" applyFont="1" applyBorder="1" applyAlignment="1" applyProtection="1">
      <alignment horizontal="left" vertical="center"/>
      <protection locked="0"/>
    </xf>
    <xf numFmtId="0" fontId="2" fillId="0" borderId="20" xfId="0" applyNumberFormat="1" applyFont="1" applyBorder="1" applyAlignment="1" applyProtection="1">
      <alignment horizontal="left" vertical="center"/>
      <protection locked="0"/>
    </xf>
    <xf numFmtId="0" fontId="2" fillId="5" borderId="1" xfId="0" applyNumberFormat="1" applyFont="1" applyFill="1" applyBorder="1" applyAlignment="1" applyProtection="1">
      <alignment horizontal="left" vertical="top" wrapText="1"/>
      <protection locked="0"/>
    </xf>
    <xf numFmtId="0" fontId="2" fillId="2" borderId="1" xfId="0" applyNumberFormat="1" applyFont="1" applyFill="1" applyBorder="1" applyAlignment="1" applyProtection="1">
      <alignment horizontal="left" vertical="top" wrapText="1"/>
      <protection locked="0"/>
    </xf>
    <xf numFmtId="0" fontId="11" fillId="0" borderId="1" xfId="0" applyNumberFormat="1" applyFont="1" applyBorder="1" applyAlignment="1" applyProtection="1">
      <alignment horizontal="left" vertical="center"/>
      <protection locked="0"/>
    </xf>
    <xf numFmtId="0" fontId="2" fillId="0" borderId="21" xfId="0" applyNumberFormat="1" applyFont="1" applyBorder="1" applyAlignment="1" applyProtection="1">
      <alignment horizontal="left" vertical="center"/>
      <protection locked="0"/>
    </xf>
    <xf numFmtId="0" fontId="13" fillId="0" borderId="0" xfId="0" applyNumberFormat="1" applyFont="1" applyAlignment="1" applyProtection="1">
      <alignment horizontal="left" vertical="center"/>
      <protection locked="0"/>
    </xf>
    <xf numFmtId="0" fontId="6" fillId="0" borderId="1" xfId="0" applyNumberFormat="1" applyFont="1" applyBorder="1" applyAlignment="1" applyProtection="1">
      <alignment horizontal="left" vertical="center"/>
      <protection locked="0"/>
    </xf>
    <xf numFmtId="0" fontId="6" fillId="0" borderId="19" xfId="0" applyNumberFormat="1" applyFont="1" applyBorder="1" applyAlignment="1" applyProtection="1">
      <alignment horizontal="left" vertical="center"/>
      <protection locked="0"/>
    </xf>
    <xf numFmtId="0" fontId="14" fillId="0" borderId="1" xfId="0" applyNumberFormat="1" applyFont="1" applyBorder="1" applyAlignment="1" applyProtection="1">
      <alignment horizontal="left" vertical="center"/>
      <protection locked="0"/>
    </xf>
    <xf numFmtId="0" fontId="6" fillId="0" borderId="1" xfId="0" applyNumberFormat="1" applyFont="1" applyBorder="1" applyAlignment="1" applyProtection="1">
      <alignment horizontal="left" vertical="center" wrapText="1"/>
      <protection locked="0"/>
    </xf>
    <xf numFmtId="0" fontId="3" fillId="0" borderId="0" xfId="0" applyNumberFormat="1" applyFont="1" applyBorder="1" applyAlignment="1" applyProtection="1">
      <alignment horizontal="left" vertical="center"/>
      <protection locked="0"/>
    </xf>
    <xf numFmtId="0" fontId="2" fillId="0" borderId="1" xfId="0" applyNumberFormat="1" applyFont="1" applyFill="1" applyBorder="1" applyAlignment="1" applyProtection="1">
      <alignment horizontal="left" vertical="center" wrapText="1"/>
      <protection locked="0"/>
    </xf>
    <xf numFmtId="0" fontId="2" fillId="6" borderId="1" xfId="0" applyNumberFormat="1" applyFont="1" applyFill="1" applyBorder="1" applyAlignment="1" applyProtection="1">
      <alignment horizontal="left" vertical="top" wrapText="1"/>
      <protection locked="0"/>
    </xf>
    <xf numFmtId="31" fontId="2" fillId="0" borderId="1" xfId="0" applyNumberFormat="1" applyFont="1" applyBorder="1" applyAlignment="1" applyProtection="1">
      <alignment horizontal="left" vertical="center"/>
      <protection locked="0"/>
    </xf>
    <xf numFmtId="0" fontId="3" fillId="0" borderId="1" xfId="0" applyNumberFormat="1" applyFont="1" applyBorder="1" applyAlignment="1" applyProtection="1">
      <alignment horizontal="left" vertical="center"/>
      <protection locked="0"/>
    </xf>
    <xf numFmtId="0" fontId="15" fillId="4" borderId="1" xfId="0" applyNumberFormat="1" applyFont="1" applyFill="1" applyBorder="1" applyAlignment="1" applyProtection="1">
      <alignment horizontal="left" vertical="top" wrapText="1"/>
      <protection locked="0"/>
    </xf>
    <xf numFmtId="0" fontId="2" fillId="0" borderId="22" xfId="0" applyNumberFormat="1" applyFont="1" applyBorder="1" applyAlignment="1" applyProtection="1">
      <alignment horizontal="left" vertical="center"/>
      <protection locked="0"/>
    </xf>
    <xf numFmtId="5" fontId="2" fillId="2" borderId="1" xfId="0" applyNumberFormat="1" applyFont="1" applyFill="1" applyBorder="1" applyAlignment="1" applyProtection="1">
      <alignment horizontal="left" vertical="center" wrapText="1"/>
      <protection locked="0"/>
    </xf>
    <xf numFmtId="5" fontId="3" fillId="2" borderId="1" xfId="0" applyNumberFormat="1" applyFont="1" applyFill="1" applyBorder="1" applyAlignment="1" applyProtection="1">
      <alignment horizontal="left" vertical="center" wrapText="1"/>
      <protection locked="0"/>
    </xf>
    <xf numFmtId="5" fontId="10" fillId="2" borderId="1" xfId="0" applyNumberFormat="1" applyFont="1" applyFill="1" applyBorder="1" applyAlignment="1" applyProtection="1">
      <alignment horizontal="left" vertical="center" wrapText="1"/>
      <protection locked="0"/>
    </xf>
    <xf numFmtId="5" fontId="3" fillId="2" borderId="1" xfId="0" applyNumberFormat="1" applyFont="1" applyFill="1" applyBorder="1" applyAlignment="1" applyProtection="1">
      <alignment horizontal="left" vertical="center"/>
      <protection locked="0"/>
    </xf>
    <xf numFmtId="5" fontId="3" fillId="2" borderId="22" xfId="0" applyNumberFormat="1" applyFont="1" applyFill="1" applyBorder="1" applyAlignment="1" applyProtection="1">
      <alignment horizontal="left" vertical="center"/>
      <protection locked="0"/>
    </xf>
    <xf numFmtId="180" fontId="2" fillId="2" borderId="1" xfId="0" applyNumberFormat="1" applyFont="1" applyFill="1" applyBorder="1" applyAlignment="1" applyProtection="1">
      <alignment horizontal="left" vertical="center"/>
      <protection locked="0"/>
    </xf>
    <xf numFmtId="31" fontId="6" fillId="0" borderId="1" xfId="0" applyNumberFormat="1" applyFont="1" applyBorder="1" applyAlignment="1" applyProtection="1">
      <alignment horizontal="left" vertical="center"/>
      <protection locked="0"/>
    </xf>
    <xf numFmtId="0" fontId="6" fillId="0" borderId="1" xfId="0" applyNumberFormat="1" applyFont="1" applyFill="1" applyBorder="1" applyAlignment="1" applyProtection="1">
      <alignment horizontal="left" vertical="center" wrapText="1"/>
      <protection locked="0"/>
    </xf>
    <xf numFmtId="5" fontId="2" fillId="0" borderId="1" xfId="0" applyNumberFormat="1" applyFont="1" applyFill="1" applyBorder="1" applyAlignment="1">
      <alignment horizontal="left" vertical="center"/>
    </xf>
    <xf numFmtId="5" fontId="2" fillId="0" borderId="1" xfId="0" applyNumberFormat="1" applyFont="1" applyFill="1" applyBorder="1" applyAlignment="1" applyProtection="1">
      <alignment horizontal="left" vertical="center" wrapText="1"/>
      <protection locked="0"/>
    </xf>
    <xf numFmtId="0" fontId="9" fillId="0" borderId="23" xfId="0" applyFont="1" applyFill="1" applyBorder="1" applyAlignment="1">
      <alignment horizontal="left" vertical="center"/>
    </xf>
    <xf numFmtId="0" fontId="2" fillId="0" borderId="15" xfId="0" applyFont="1" applyFill="1" applyBorder="1" applyAlignment="1">
      <alignment horizontal="left" vertical="center"/>
    </xf>
    <xf numFmtId="0" fontId="2" fillId="2" borderId="0" xfId="0" applyFont="1" applyFill="1" applyBorder="1" applyAlignment="1">
      <alignment horizontal="left" vertical="center"/>
    </xf>
    <xf numFmtId="0" fontId="2" fillId="0" borderId="24" xfId="0" applyFont="1" applyBorder="1" applyAlignment="1">
      <alignment horizontal="left" vertical="center"/>
    </xf>
    <xf numFmtId="0" fontId="3" fillId="0" borderId="25" xfId="0" applyFont="1" applyBorder="1" applyAlignment="1">
      <alignment horizontal="left" vertical="center"/>
    </xf>
    <xf numFmtId="0" fontId="3" fillId="0" borderId="12" xfId="0" applyFont="1" applyBorder="1" applyAlignment="1">
      <alignment horizontal="left" vertical="center"/>
    </xf>
    <xf numFmtId="0" fontId="2" fillId="0" borderId="26" xfId="0" applyFont="1" applyFill="1" applyBorder="1" applyAlignment="1">
      <alignment horizontal="left" vertical="center"/>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2" fillId="0" borderId="27" xfId="0" applyFont="1" applyFill="1" applyBorder="1" applyAlignment="1">
      <alignment horizontal="left" vertical="center"/>
    </xf>
    <xf numFmtId="0" fontId="2" fillId="0" borderId="10" xfId="0" applyFont="1" applyFill="1" applyBorder="1" applyAlignment="1">
      <alignment horizontal="left" vertical="center"/>
    </xf>
    <xf numFmtId="0" fontId="2" fillId="0" borderId="28" xfId="0" applyFont="1" applyBorder="1" applyAlignment="1">
      <alignment horizontal="left" vertical="center"/>
    </xf>
    <xf numFmtId="0" fontId="6" fillId="3" borderId="29" xfId="0" applyFont="1" applyFill="1" applyBorder="1" applyAlignment="1">
      <alignment horizontal="left" vertical="center"/>
    </xf>
    <xf numFmtId="0" fontId="2" fillId="3" borderId="0" xfId="0" applyFont="1" applyFill="1" applyBorder="1" applyAlignment="1">
      <alignment horizontal="left" vertical="center"/>
    </xf>
    <xf numFmtId="14" fontId="2" fillId="3" borderId="26" xfId="0" applyNumberFormat="1" applyFont="1" applyFill="1" applyBorder="1" applyAlignment="1">
      <alignment horizontal="left" vertical="center"/>
    </xf>
    <xf numFmtId="14" fontId="2" fillId="3" borderId="7" xfId="0" applyNumberFormat="1" applyFont="1" applyFill="1" applyBorder="1" applyAlignment="1">
      <alignment horizontal="left" vertical="center"/>
    </xf>
    <xf numFmtId="14" fontId="2" fillId="3" borderId="10" xfId="0" applyNumberFormat="1" applyFont="1" applyFill="1" applyBorder="1" applyAlignment="1">
      <alignment horizontal="left" vertical="center"/>
    </xf>
    <xf numFmtId="0" fontId="2" fillId="0" borderId="1" xfId="0" applyFont="1" applyBorder="1" applyAlignment="1">
      <alignment horizontal="right" vertical="center"/>
    </xf>
    <xf numFmtId="0" fontId="2" fillId="0" borderId="20" xfId="0" applyFont="1" applyBorder="1" applyAlignment="1">
      <alignment horizontal="left" vertical="center"/>
    </xf>
    <xf numFmtId="0" fontId="9" fillId="0" borderId="0" xfId="0" applyFont="1" applyAlignment="1">
      <alignment horizontal="left" vertical="center" wrapText="1"/>
    </xf>
    <xf numFmtId="0" fontId="0" fillId="0" borderId="19" xfId="0" applyBorder="1" applyAlignment="1">
      <alignment horizontal="center" vertical="center"/>
    </xf>
    <xf numFmtId="0" fontId="0" fillId="0" borderId="20" xfId="0" applyBorder="1" applyAlignment="1">
      <alignment horizontal="center" vertical="center"/>
    </xf>
    <xf numFmtId="181" fontId="2" fillId="0" borderId="1" xfId="0" applyNumberFormat="1" applyFont="1" applyFill="1" applyBorder="1" applyAlignment="1">
      <alignment horizontal="left" vertical="center"/>
    </xf>
    <xf numFmtId="5" fontId="10" fillId="2" borderId="1" xfId="0" applyNumberFormat="1" applyFont="1" applyFill="1" applyBorder="1" applyAlignment="1">
      <alignment horizontal="lef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51"/>
  <sheetViews>
    <sheetView workbookViewId="0" topLeftCell="A1">
      <selection activeCell="A6" sqref="A6"/>
    </sheetView>
  </sheetViews>
  <sheetFormatPr defaultColWidth="9.00390625" defaultRowHeight="13.5"/>
  <cols>
    <col min="1" max="1" width="10.625" style="1" customWidth="1"/>
    <col min="2" max="2" width="24.50390625" style="1" customWidth="1"/>
    <col min="3" max="3" width="12.875" style="1" customWidth="1"/>
    <col min="4" max="4" width="6.25390625" style="1" customWidth="1"/>
    <col min="5" max="5" width="15.375" style="1" customWidth="1"/>
    <col min="6" max="16384" width="9.00390625" style="1" customWidth="1"/>
  </cols>
  <sheetData>
    <row r="1" ht="14.25">
      <c r="A1" s="5" t="s">
        <v>58</v>
      </c>
    </row>
    <row r="2" spans="1:4" ht="14.25">
      <c r="A2" s="5"/>
      <c r="D2" s="31" t="s">
        <v>34</v>
      </c>
    </row>
    <row r="3" spans="1:4" ht="14.25">
      <c r="A3" s="5"/>
      <c r="D3" s="31" t="s">
        <v>57</v>
      </c>
    </row>
    <row r="4" ht="12" thickBot="1">
      <c r="A4" s="14"/>
    </row>
    <row r="5" spans="1:5" s="2" customFormat="1" ht="15" thickBot="1">
      <c r="A5" s="81" t="s">
        <v>4</v>
      </c>
      <c r="B5" s="82"/>
      <c r="C5" s="15"/>
      <c r="D5" s="15"/>
      <c r="E5" s="16"/>
    </row>
    <row r="6" spans="1:5" s="17" customFormat="1" ht="11.25">
      <c r="A6" s="29" t="s">
        <v>1</v>
      </c>
      <c r="B6" s="77"/>
      <c r="C6" s="83" t="s">
        <v>78</v>
      </c>
      <c r="D6" s="79"/>
      <c r="E6" s="24"/>
    </row>
    <row r="7" spans="1:5" s="17" customFormat="1" ht="11.25">
      <c r="A7" s="25" t="s">
        <v>15</v>
      </c>
      <c r="B7" s="78" t="s">
        <v>77</v>
      </c>
      <c r="C7" s="84" t="s">
        <v>78</v>
      </c>
      <c r="D7" s="79"/>
      <c r="E7" s="24"/>
    </row>
    <row r="8" spans="1:5" s="17" customFormat="1" ht="12" thickBot="1">
      <c r="A8" s="85" t="s">
        <v>23</v>
      </c>
      <c r="B8" s="86" t="s">
        <v>79</v>
      </c>
      <c r="C8" s="87" t="s">
        <v>78</v>
      </c>
      <c r="D8" s="79"/>
      <c r="E8" s="24"/>
    </row>
    <row r="9" spans="1:5" ht="12" thickBot="1">
      <c r="A9" s="27" t="s">
        <v>5</v>
      </c>
      <c r="B9" s="80" t="s">
        <v>0</v>
      </c>
      <c r="C9" s="28" t="s">
        <v>13</v>
      </c>
      <c r="D9" s="28" t="s">
        <v>2</v>
      </c>
      <c r="E9" s="6" t="s">
        <v>120</v>
      </c>
    </row>
    <row r="10" spans="1:5" ht="11.25">
      <c r="A10" s="7" t="s">
        <v>6</v>
      </c>
      <c r="B10" s="4"/>
      <c r="C10" s="4"/>
      <c r="D10" s="4"/>
      <c r="E10" s="8"/>
    </row>
    <row r="11" spans="1:5" ht="11.25">
      <c r="A11" s="9" t="s">
        <v>7</v>
      </c>
      <c r="B11" s="3"/>
      <c r="C11" s="3"/>
      <c r="D11" s="3"/>
      <c r="E11" s="10"/>
    </row>
    <row r="12" spans="1:5" ht="11.25">
      <c r="A12" s="9" t="s">
        <v>8</v>
      </c>
      <c r="B12" s="3"/>
      <c r="C12" s="3"/>
      <c r="D12" s="3"/>
      <c r="E12" s="10"/>
    </row>
    <row r="13" spans="1:5" ht="11.25">
      <c r="A13" s="9" t="s">
        <v>9</v>
      </c>
      <c r="B13" s="3"/>
      <c r="C13" s="3"/>
      <c r="D13" s="3"/>
      <c r="E13" s="10"/>
    </row>
    <row r="14" spans="1:5" ht="11.25">
      <c r="A14" s="9" t="s">
        <v>10</v>
      </c>
      <c r="B14" s="3"/>
      <c r="C14" s="3"/>
      <c r="D14" s="3"/>
      <c r="E14" s="10"/>
    </row>
    <row r="15" spans="1:5" ht="11.25">
      <c r="A15" s="9" t="s">
        <v>11</v>
      </c>
      <c r="B15" s="3"/>
      <c r="C15" s="3"/>
      <c r="D15" s="3"/>
      <c r="E15" s="10"/>
    </row>
    <row r="16" spans="1:5" ht="12" thickBot="1">
      <c r="A16" s="11" t="s">
        <v>12</v>
      </c>
      <c r="B16" s="12"/>
      <c r="C16" s="12"/>
      <c r="D16" s="12"/>
      <c r="E16" s="13"/>
    </row>
    <row r="18" ht="12" thickBot="1"/>
    <row r="19" spans="1:5" s="2" customFormat="1" ht="15" thickBot="1">
      <c r="A19" s="81" t="s">
        <v>4</v>
      </c>
      <c r="B19" s="82"/>
      <c r="C19" s="15"/>
      <c r="D19" s="15"/>
      <c r="E19" s="16"/>
    </row>
    <row r="20" spans="1:5" s="17" customFormat="1" ht="11.25">
      <c r="A20" s="29" t="s">
        <v>1</v>
      </c>
      <c r="B20" s="77"/>
      <c r="C20" s="83" t="s">
        <v>78</v>
      </c>
      <c r="D20" s="79"/>
      <c r="E20" s="24"/>
    </row>
    <row r="21" spans="1:5" s="17" customFormat="1" ht="11.25">
      <c r="A21" s="25" t="s">
        <v>15</v>
      </c>
      <c r="B21" s="78" t="s">
        <v>77</v>
      </c>
      <c r="C21" s="84" t="s">
        <v>78</v>
      </c>
      <c r="D21" s="79"/>
      <c r="E21" s="24"/>
    </row>
    <row r="22" spans="1:5" s="17" customFormat="1" ht="12" thickBot="1">
      <c r="A22" s="85" t="s">
        <v>23</v>
      </c>
      <c r="B22" s="86" t="s">
        <v>79</v>
      </c>
      <c r="C22" s="87" t="s">
        <v>78</v>
      </c>
      <c r="D22" s="79"/>
      <c r="E22" s="24"/>
    </row>
    <row r="23" spans="1:5" ht="12" thickBot="1">
      <c r="A23" s="27" t="s">
        <v>5</v>
      </c>
      <c r="B23" s="80" t="s">
        <v>0</v>
      </c>
      <c r="C23" s="28" t="s">
        <v>13</v>
      </c>
      <c r="D23" s="28" t="s">
        <v>2</v>
      </c>
      <c r="E23" s="6" t="s">
        <v>120</v>
      </c>
    </row>
    <row r="24" spans="1:5" ht="11.25">
      <c r="A24" s="7" t="s">
        <v>6</v>
      </c>
      <c r="B24" s="4"/>
      <c r="C24" s="4"/>
      <c r="D24" s="4"/>
      <c r="E24" s="8"/>
    </row>
    <row r="25" spans="1:5" ht="11.25">
      <c r="A25" s="9" t="s">
        <v>7</v>
      </c>
      <c r="B25" s="3"/>
      <c r="C25" s="3"/>
      <c r="D25" s="3"/>
      <c r="E25" s="10"/>
    </row>
    <row r="26" spans="1:5" ht="11.25">
      <c r="A26" s="9" t="s">
        <v>8</v>
      </c>
      <c r="B26" s="3"/>
      <c r="C26" s="3"/>
      <c r="D26" s="3"/>
      <c r="E26" s="10"/>
    </row>
    <row r="27" spans="1:5" ht="11.25">
      <c r="A27" s="9" t="s">
        <v>9</v>
      </c>
      <c r="B27" s="3"/>
      <c r="C27" s="3"/>
      <c r="D27" s="3"/>
      <c r="E27" s="10"/>
    </row>
    <row r="28" spans="1:5" ht="11.25">
      <c r="A28" s="9" t="s">
        <v>10</v>
      </c>
      <c r="B28" s="3"/>
      <c r="C28" s="3"/>
      <c r="D28" s="3"/>
      <c r="E28" s="10"/>
    </row>
    <row r="29" spans="1:5" ht="11.25">
      <c r="A29" s="9" t="s">
        <v>11</v>
      </c>
      <c r="B29" s="3"/>
      <c r="C29" s="3"/>
      <c r="D29" s="3"/>
      <c r="E29" s="10"/>
    </row>
    <row r="30" spans="1:5" ht="12" thickBot="1">
      <c r="A30" s="11" t="s">
        <v>12</v>
      </c>
      <c r="B30" s="12"/>
      <c r="C30" s="12"/>
      <c r="D30" s="12"/>
      <c r="E30" s="13"/>
    </row>
    <row r="31" spans="1:5" ht="15" customHeight="1">
      <c r="A31" s="35"/>
      <c r="B31" s="35"/>
      <c r="C31" s="35"/>
      <c r="D31" s="35"/>
      <c r="E31" s="35"/>
    </row>
    <row r="32" spans="1:5" ht="15" customHeight="1">
      <c r="A32" s="35"/>
      <c r="B32" s="35"/>
      <c r="C32" s="35"/>
      <c r="D32" s="35"/>
      <c r="E32" s="35"/>
    </row>
    <row r="33" spans="1:5" ht="15" customHeight="1" thickBot="1">
      <c r="A33" s="19" t="s">
        <v>16</v>
      </c>
      <c r="B33" s="20"/>
      <c r="C33" s="20"/>
      <c r="D33" s="20"/>
      <c r="E33" s="90"/>
    </row>
    <row r="34" spans="1:5" s="2" customFormat="1" ht="15" thickBot="1">
      <c r="A34" s="81" t="s">
        <v>4</v>
      </c>
      <c r="B34" s="18" t="s">
        <v>38</v>
      </c>
      <c r="C34" s="15"/>
      <c r="D34" s="15"/>
      <c r="E34" s="16"/>
    </row>
    <row r="35" spans="1:5" s="17" customFormat="1" ht="11.25">
      <c r="A35" s="29" t="s">
        <v>1</v>
      </c>
      <c r="B35" s="21" t="s">
        <v>17</v>
      </c>
      <c r="C35" s="83" t="s">
        <v>78</v>
      </c>
      <c r="D35" s="79"/>
      <c r="E35" s="24"/>
    </row>
    <row r="36" spans="1:5" s="17" customFormat="1" ht="11.25">
      <c r="A36" s="25" t="s">
        <v>15</v>
      </c>
      <c r="B36" s="26" t="s">
        <v>18</v>
      </c>
      <c r="C36" s="84" t="s">
        <v>78</v>
      </c>
      <c r="D36" s="79"/>
      <c r="E36" s="24"/>
    </row>
    <row r="37" spans="1:5" s="17" customFormat="1" ht="12" thickBot="1">
      <c r="A37" s="85" t="s">
        <v>23</v>
      </c>
      <c r="B37" s="26" t="s">
        <v>29</v>
      </c>
      <c r="C37" s="87" t="s">
        <v>78</v>
      </c>
      <c r="D37" s="79"/>
      <c r="E37" s="24"/>
    </row>
    <row r="38" spans="1:5" ht="12" thickBot="1">
      <c r="A38" s="27" t="s">
        <v>5</v>
      </c>
      <c r="B38" s="80" t="s">
        <v>0</v>
      </c>
      <c r="C38" s="28" t="s">
        <v>13</v>
      </c>
      <c r="D38" s="28" t="s">
        <v>2</v>
      </c>
      <c r="E38" s="6" t="s">
        <v>120</v>
      </c>
    </row>
    <row r="39" spans="1:5" ht="11.25">
      <c r="A39" s="88" t="s">
        <v>6</v>
      </c>
      <c r="B39" s="89" t="s">
        <v>39</v>
      </c>
      <c r="C39" s="89">
        <v>50</v>
      </c>
      <c r="D39" s="89" t="s">
        <v>3</v>
      </c>
      <c r="E39" s="91">
        <v>20865</v>
      </c>
    </row>
    <row r="40" spans="1:5" ht="11.25">
      <c r="A40" s="9" t="s">
        <v>7</v>
      </c>
      <c r="B40" s="22" t="s">
        <v>22</v>
      </c>
      <c r="C40" s="22">
        <v>19</v>
      </c>
      <c r="D40" s="22" t="s">
        <v>19</v>
      </c>
      <c r="E40" s="92">
        <v>31898</v>
      </c>
    </row>
    <row r="41" spans="1:5" ht="11.25">
      <c r="A41" s="9" t="s">
        <v>8</v>
      </c>
      <c r="B41" s="22" t="s">
        <v>25</v>
      </c>
      <c r="C41" s="22" t="s">
        <v>30</v>
      </c>
      <c r="D41" s="22" t="s">
        <v>26</v>
      </c>
      <c r="E41" s="92" t="s">
        <v>122</v>
      </c>
    </row>
    <row r="42" spans="1:5" ht="11.25">
      <c r="A42" s="9" t="s">
        <v>9</v>
      </c>
      <c r="B42" s="22" t="s">
        <v>20</v>
      </c>
      <c r="C42" s="22">
        <v>37</v>
      </c>
      <c r="D42" s="22" t="s">
        <v>3</v>
      </c>
      <c r="E42" s="92">
        <v>25477</v>
      </c>
    </row>
    <row r="43" spans="1:5" ht="11.25">
      <c r="A43" s="9" t="s">
        <v>10</v>
      </c>
      <c r="B43" s="22" t="s">
        <v>27</v>
      </c>
      <c r="C43" s="22" t="s">
        <v>31</v>
      </c>
      <c r="D43" s="22" t="s">
        <v>28</v>
      </c>
      <c r="E43" s="92" t="s">
        <v>123</v>
      </c>
    </row>
    <row r="44" spans="1:5" ht="11.25">
      <c r="A44" s="9" t="s">
        <v>11</v>
      </c>
      <c r="B44" s="22" t="s">
        <v>32</v>
      </c>
      <c r="C44" s="22">
        <v>22</v>
      </c>
      <c r="D44" s="22" t="s">
        <v>19</v>
      </c>
      <c r="E44" s="92">
        <v>30834</v>
      </c>
    </row>
    <row r="45" spans="1:5" ht="12" thickBot="1">
      <c r="A45" s="11" t="s">
        <v>12</v>
      </c>
      <c r="B45" s="23" t="s">
        <v>21</v>
      </c>
      <c r="C45" s="23">
        <v>70</v>
      </c>
      <c r="D45" s="23" t="s">
        <v>3</v>
      </c>
      <c r="E45" s="93">
        <v>13384</v>
      </c>
    </row>
    <row r="46" ht="11.25">
      <c r="A46" s="1" t="s">
        <v>24</v>
      </c>
    </row>
    <row r="47" ht="11.25">
      <c r="A47" s="1" t="s">
        <v>35</v>
      </c>
    </row>
    <row r="48" ht="11.25">
      <c r="A48" s="32" t="s">
        <v>36</v>
      </c>
    </row>
    <row r="49" spans="1:4" ht="20.25" customHeight="1">
      <c r="A49" s="96" t="s">
        <v>37</v>
      </c>
      <c r="B49" s="96"/>
      <c r="C49" s="96"/>
      <c r="D49" s="96"/>
    </row>
    <row r="50" ht="11.25">
      <c r="A50" s="30" t="s">
        <v>33</v>
      </c>
    </row>
    <row r="51" ht="11.25">
      <c r="A51" s="1" t="s">
        <v>121</v>
      </c>
    </row>
  </sheetData>
  <mergeCells count="1">
    <mergeCell ref="A49:D49"/>
  </mergeCells>
  <dataValidations count="3">
    <dataValidation type="list" allowBlank="1" showInputMessage="1" showErrorMessage="1" sqref="B6 B20">
      <formula1>",クラブカップ7人リレー,ベテランカップ"</formula1>
    </dataValidation>
    <dataValidation type="list" allowBlank="1" showInputMessage="1" showErrorMessage="1" sqref="B7 B21">
      <formula1>"正規,オープン"</formula1>
    </dataValidation>
    <dataValidation type="list" allowBlank="1" showInputMessage="1" showErrorMessage="1" sqref="B8 B22">
      <formula1>"なし,over300,under150,9人"</formula1>
    </dataValidation>
  </dataValidations>
  <printOptions/>
  <pageMargins left="0.56" right="0.25" top="0.26" bottom="0.22" header="0.25" footer="0.2"/>
  <pageSetup orientation="portrait" paperSize="9" scale="130" r:id="rId1"/>
</worksheet>
</file>

<file path=xl/worksheets/sheet2.xml><?xml version="1.0" encoding="utf-8"?>
<worksheet xmlns="http://schemas.openxmlformats.org/spreadsheetml/2006/main" xmlns:r="http://schemas.openxmlformats.org/officeDocument/2006/relationships">
  <dimension ref="A1:D30"/>
  <sheetViews>
    <sheetView tabSelected="1" workbookViewId="0" topLeftCell="A1">
      <selection activeCell="A2" sqref="A2"/>
    </sheetView>
  </sheetViews>
  <sheetFormatPr defaultColWidth="9.00390625" defaultRowHeight="13.5"/>
  <cols>
    <col min="1" max="1" width="20.50390625" style="35" customWidth="1"/>
    <col min="2" max="2" width="32.00390625" style="35" customWidth="1"/>
    <col min="3" max="16384" width="9.00390625" style="35" customWidth="1"/>
  </cols>
  <sheetData>
    <row r="1" ht="20.25" customHeight="1">
      <c r="A1" s="34" t="s">
        <v>54</v>
      </c>
    </row>
    <row r="3" spans="1:3" ht="11.25">
      <c r="A3" s="33" t="s">
        <v>55</v>
      </c>
      <c r="B3" s="33"/>
      <c r="C3" s="44"/>
    </row>
    <row r="4" spans="1:3" ht="11.25">
      <c r="A4" s="33" t="s">
        <v>40</v>
      </c>
      <c r="B4" s="33"/>
      <c r="C4" s="44"/>
    </row>
    <row r="5" spans="1:3" ht="11.25">
      <c r="A5" s="33" t="s">
        <v>47</v>
      </c>
      <c r="B5" s="33"/>
      <c r="C5" s="44"/>
    </row>
    <row r="6" spans="1:3" ht="11.25">
      <c r="A6" s="33" t="s">
        <v>41</v>
      </c>
      <c r="B6" s="33"/>
      <c r="C6" s="44"/>
    </row>
    <row r="7" spans="1:3" ht="11.25">
      <c r="A7" s="33" t="s">
        <v>42</v>
      </c>
      <c r="B7" s="33" t="s">
        <v>107</v>
      </c>
      <c r="C7" s="44"/>
    </row>
    <row r="8" spans="1:3" ht="11.25">
      <c r="A8" s="33" t="s">
        <v>43</v>
      </c>
      <c r="B8" s="33"/>
      <c r="C8" s="44"/>
    </row>
    <row r="9" spans="1:3" ht="11.25">
      <c r="A9" s="33" t="s">
        <v>44</v>
      </c>
      <c r="B9" s="33"/>
      <c r="C9" s="44"/>
    </row>
    <row r="10" spans="1:3" ht="22.5">
      <c r="A10" s="45" t="s">
        <v>56</v>
      </c>
      <c r="B10" s="75">
        <f>'クラブカップ以外申込用紙'!U14</f>
        <v>0</v>
      </c>
      <c r="C10" s="44"/>
    </row>
    <row r="11" spans="1:3" ht="11.25">
      <c r="A11" s="44"/>
      <c r="B11" s="44"/>
      <c r="C11" s="44"/>
    </row>
    <row r="12" spans="1:3" ht="11.25">
      <c r="A12" s="44"/>
      <c r="B12" s="44"/>
      <c r="C12" s="44"/>
    </row>
    <row r="13" spans="1:3" ht="11.25">
      <c r="A13" s="44"/>
      <c r="B13" s="44"/>
      <c r="C13" s="44"/>
    </row>
    <row r="14" spans="1:3" ht="11.25">
      <c r="A14" s="47" t="s">
        <v>59</v>
      </c>
      <c r="B14" s="99">
        <v>0</v>
      </c>
      <c r="C14" s="44"/>
    </row>
    <row r="15" spans="1:3" ht="11.25">
      <c r="A15" s="47" t="s">
        <v>60</v>
      </c>
      <c r="B15" s="99">
        <v>0</v>
      </c>
      <c r="C15" s="44"/>
    </row>
    <row r="16" spans="1:3" ht="11.25">
      <c r="A16" s="47" t="s">
        <v>61</v>
      </c>
      <c r="B16" s="99">
        <v>0</v>
      </c>
      <c r="C16" s="44"/>
    </row>
    <row r="17" spans="1:3" ht="11.25">
      <c r="A17" s="47" t="s">
        <v>62</v>
      </c>
      <c r="B17" s="99">
        <v>0</v>
      </c>
      <c r="C17" s="44"/>
    </row>
    <row r="18" spans="1:3" ht="11.25">
      <c r="A18" s="33" t="s">
        <v>45</v>
      </c>
      <c r="B18" s="100">
        <f>B14*24000+B15*17000+B16*14000+B17*10000</f>
        <v>0</v>
      </c>
      <c r="C18" s="44"/>
    </row>
    <row r="19" spans="1:3" ht="11.25">
      <c r="A19" s="44"/>
      <c r="B19" s="44"/>
      <c r="C19" s="44"/>
    </row>
    <row r="20" spans="1:3" ht="14.25">
      <c r="A20" s="46" t="s">
        <v>46</v>
      </c>
      <c r="B20" s="100">
        <f>B10+B18</f>
        <v>0</v>
      </c>
      <c r="C20" s="44"/>
    </row>
    <row r="21" spans="1:3" ht="11.25">
      <c r="A21" s="44"/>
      <c r="B21" s="44"/>
      <c r="C21" s="44"/>
    </row>
    <row r="22" spans="1:2" ht="11.25">
      <c r="A22" s="3" t="s">
        <v>124</v>
      </c>
      <c r="B22" s="94" t="s">
        <v>125</v>
      </c>
    </row>
    <row r="23" spans="1:4" ht="11.25">
      <c r="A23" s="3" t="s">
        <v>126</v>
      </c>
      <c r="B23" s="3"/>
      <c r="C23" s="48"/>
      <c r="D23" s="48"/>
    </row>
    <row r="24" spans="1:4" ht="11.25">
      <c r="A24" s="95" t="s">
        <v>127</v>
      </c>
      <c r="B24" s="3"/>
      <c r="C24" s="48"/>
      <c r="D24" s="48"/>
    </row>
    <row r="25" spans="3:4" ht="11.25">
      <c r="C25" s="48"/>
      <c r="D25" s="48"/>
    </row>
    <row r="26" spans="1:4" ht="11.25">
      <c r="A26" s="48" t="s">
        <v>48</v>
      </c>
      <c r="B26" s="48"/>
      <c r="C26" s="48"/>
      <c r="D26" s="48"/>
    </row>
    <row r="27" spans="1:2" ht="11.25">
      <c r="A27" s="48" t="s">
        <v>49</v>
      </c>
      <c r="B27" s="48"/>
    </row>
    <row r="28" spans="1:2" ht="11.25">
      <c r="A28" s="48" t="s">
        <v>50</v>
      </c>
      <c r="B28" s="48"/>
    </row>
    <row r="29" spans="1:2" ht="11.25">
      <c r="A29" s="48" t="s">
        <v>63</v>
      </c>
      <c r="B29" s="48"/>
    </row>
    <row r="30" ht="11.25">
      <c r="A30" s="48" t="s">
        <v>64</v>
      </c>
    </row>
  </sheetData>
  <dataValidations count="1">
    <dataValidation type="whole" allowBlank="1" showInputMessage="1" showErrorMessage="1" sqref="B14:B17">
      <formula1>0</formula1>
      <formula2>100</formula2>
    </dataValidation>
  </dataValidations>
  <printOptions/>
  <pageMargins left="0.75" right="0.75" top="1" bottom="1" header="0.512" footer="0.51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V40"/>
  <sheetViews>
    <sheetView zoomScale="60" zoomScaleNormal="60" workbookViewId="0" topLeftCell="A1">
      <selection activeCell="F14" sqref="F14"/>
    </sheetView>
  </sheetViews>
  <sheetFormatPr defaultColWidth="9.00390625" defaultRowHeight="13.5"/>
  <cols>
    <col min="1" max="1" width="13.625" style="37" customWidth="1"/>
    <col min="2" max="2" width="18.375" style="37" customWidth="1"/>
    <col min="3" max="3" width="5.75390625" style="37" customWidth="1"/>
    <col min="4" max="4" width="11.125" style="37" customWidth="1"/>
    <col min="5" max="5" width="5.125" style="37" bestFit="1" customWidth="1"/>
    <col min="6" max="6" width="10.375" style="37" customWidth="1"/>
    <col min="7" max="7" width="9.75390625" style="37" bestFit="1" customWidth="1"/>
    <col min="8" max="9" width="9.375" style="37" customWidth="1"/>
    <col min="10" max="10" width="7.75390625" style="37" customWidth="1"/>
    <col min="11" max="11" width="13.50390625" style="37" customWidth="1"/>
    <col min="12" max="13" width="9.375" style="37" customWidth="1"/>
    <col min="14" max="14" width="13.875" style="37" customWidth="1"/>
    <col min="15" max="15" width="8.875" style="37" customWidth="1"/>
    <col min="16" max="16" width="14.00390625" style="37" customWidth="1"/>
    <col min="17" max="17" width="10.50390625" style="37" bestFit="1" customWidth="1"/>
    <col min="18" max="18" width="7.375" style="37" bestFit="1" customWidth="1"/>
    <col min="19" max="19" width="10.625" style="37" bestFit="1" customWidth="1"/>
    <col min="20" max="20" width="8.625" style="37" bestFit="1" customWidth="1"/>
    <col min="21" max="21" width="9.375" style="37" customWidth="1"/>
    <col min="22" max="16384" width="9.00390625" style="37" customWidth="1"/>
  </cols>
  <sheetData>
    <row r="1" ht="11.25">
      <c r="J1" s="36"/>
    </row>
    <row r="2" spans="1:21" ht="31.5" customHeight="1">
      <c r="A2" s="60" t="s">
        <v>103</v>
      </c>
      <c r="B2" s="36"/>
      <c r="C2" s="36"/>
      <c r="D2" s="36"/>
      <c r="E2" s="36"/>
      <c r="F2" s="36"/>
      <c r="G2" s="36"/>
      <c r="H2" s="36"/>
      <c r="I2" s="36"/>
      <c r="J2" s="54"/>
      <c r="K2" s="41" t="s">
        <v>73</v>
      </c>
      <c r="L2" s="49"/>
      <c r="M2" s="49"/>
      <c r="N2" s="50"/>
      <c r="O2" s="49" t="s">
        <v>98</v>
      </c>
      <c r="P2" s="49"/>
      <c r="Q2" s="49"/>
      <c r="R2" s="49"/>
      <c r="S2" s="49"/>
      <c r="T2" s="97"/>
      <c r="U2" s="98"/>
    </row>
    <row r="3" spans="1:21" s="40" customFormat="1" ht="132" customHeight="1">
      <c r="A3" s="65" t="s">
        <v>0</v>
      </c>
      <c r="B3" s="65" t="s">
        <v>111</v>
      </c>
      <c r="C3" s="38" t="s">
        <v>2</v>
      </c>
      <c r="D3" s="38" t="s">
        <v>113</v>
      </c>
      <c r="E3" s="52" t="s">
        <v>112</v>
      </c>
      <c r="F3" s="38" t="s">
        <v>80</v>
      </c>
      <c r="G3" s="38" t="s">
        <v>51</v>
      </c>
      <c r="H3" s="38" t="s">
        <v>65</v>
      </c>
      <c r="I3" s="62" t="s">
        <v>108</v>
      </c>
      <c r="J3" s="39" t="s">
        <v>68</v>
      </c>
      <c r="K3" s="39" t="s">
        <v>88</v>
      </c>
      <c r="L3" s="39" t="s">
        <v>87</v>
      </c>
      <c r="M3" s="39" t="s">
        <v>70</v>
      </c>
      <c r="N3" s="39" t="s">
        <v>69</v>
      </c>
      <c r="O3" s="52" t="s">
        <v>85</v>
      </c>
      <c r="P3" s="52" t="s">
        <v>86</v>
      </c>
      <c r="Q3" s="52" t="s">
        <v>95</v>
      </c>
      <c r="R3" s="52" t="s">
        <v>96</v>
      </c>
      <c r="S3" s="39" t="s">
        <v>118</v>
      </c>
      <c r="T3" s="51" t="s">
        <v>71</v>
      </c>
      <c r="U3" s="52" t="s">
        <v>72</v>
      </c>
    </row>
    <row r="4" spans="1:21" ht="39.75" customHeight="1">
      <c r="A4" s="41"/>
      <c r="B4" s="41"/>
      <c r="C4" s="41"/>
      <c r="D4" s="63"/>
      <c r="E4" s="72">
        <f>IF(NOT(D4=""),(YEAR(DATE(2007,3,31)-D4)-1900),0)</f>
        <v>0</v>
      </c>
      <c r="F4" s="53"/>
      <c r="G4" s="42"/>
      <c r="H4" s="41"/>
      <c r="I4" s="61"/>
      <c r="J4" s="41"/>
      <c r="K4" s="41"/>
      <c r="L4" s="42"/>
      <c r="M4" s="41"/>
      <c r="N4" s="42"/>
      <c r="O4" s="67">
        <f>IF(J4="申込む",500,0)+IF(OR(K4="ME",K4="WE"),3000,0)+IF(AND(OR(K4="M20",K4="M21",K4="M40",K4="M50",K4="W20",K4="W21",K4="W40"),F4=""),1500,0)+IF(AND(OR(K4="M20",K4="M21",K4="M40",K4="M50",K4="W20",K4="W21",K4="W40"),NOT(F4="")),1000,0)+IF(OR(L4="MEC",L4="WEC"),5500,0)+IF(OR(L4="MAL",L4="MAS",L4="M50",L4="WAL",L4="WAS",L4="W50"),4000,0)+IF(M4="TA",1500,0)+IF(M4="TN",1000,0)+IF(AND(NOT(N4=""),F4=""),2500,0)+IF(AND(NOT(N4=""),OR(F4="高校生",F4="中学生")),1000,0)+IF(AND(NOT(N4=""),F4="小学生以下"),200,0)</f>
        <v>0</v>
      </c>
      <c r="P4" s="67">
        <f>IF(I4="クラブカップリレーに参加する",(IF(F4="",5000,2000)+IF(AND(F4="",OR(K4="ME",K4="WE")),1500,0)+IF(AND(F4="",OR(L4="MEC",L4="WEC")),1500,0)),0)</f>
        <v>0</v>
      </c>
      <c r="Q4" s="68">
        <f>IF(I4="クラブカップリレーに参加する",(MIN(O4:P4)),O4)</f>
        <v>0</v>
      </c>
      <c r="R4" s="69">
        <f>IF(H4="レンタル",500,0)</f>
        <v>0</v>
      </c>
      <c r="S4" s="76"/>
      <c r="T4" s="64"/>
      <c r="U4" s="70">
        <f>Q4+R4+IF(S4="参加する",2200,0)+IF(T4="購入する",7500,0)</f>
        <v>0</v>
      </c>
    </row>
    <row r="5" spans="1:21" ht="39.75" customHeight="1">
      <c r="A5" s="41"/>
      <c r="B5" s="41"/>
      <c r="C5" s="41"/>
      <c r="D5" s="63"/>
      <c r="E5" s="72">
        <f aca="true" t="shared" si="0" ref="E5:E13">IF(NOT(D5=""),(YEAR(DATE(2007,3,31)-D5)-1900),0)</f>
        <v>0</v>
      </c>
      <c r="F5" s="53"/>
      <c r="G5" s="42"/>
      <c r="H5" s="41"/>
      <c r="I5" s="61"/>
      <c r="J5" s="41"/>
      <c r="K5" s="41"/>
      <c r="L5" s="42"/>
      <c r="M5" s="41"/>
      <c r="N5" s="42"/>
      <c r="O5" s="67">
        <f aca="true" t="shared" si="1" ref="O5:O13">IF(J5="申込む",500,0)+IF(OR(K5="ME",K5="WE"),3000,0)+IF(AND(OR(K5="M20",K5="M21",K5="M40",K5="M50",K5="W20",K5="W21",K5="W40"),F5=""),1500,0)+IF(AND(OR(K5="M20",K5="M21",K5="M40",K5="M50",K5="W20",K5="W21",K5="W40"),NOT(F5="")),1000,0)+IF(OR(L5="MEC",L5="WEC"),5500,0)+IF(OR(L5="MAL",L5="MAS",L5="M50",L5="WAL",L5="WAS",L5="W50"),4000,0)+IF(M5="TA",1500,0)+IF(M5="TN",1000,0)+IF(AND(NOT(N5=""),F5=""),2500,0)+IF(AND(NOT(N5=""),OR(F5="高校生",F5="中学生")),1000,0)+IF(AND(NOT(N5=""),F5="小学生以下"),200,0)</f>
        <v>0</v>
      </c>
      <c r="P5" s="67">
        <f aca="true" t="shared" si="2" ref="P5:P13">IF(I5="クラブカップリレーに参加する",(IF(F5="",5000,2000)+IF(AND(F5="",OR(K5="ME",K5="WE")),1500,0)+IF(AND(F5="",OR(L5="MEC",L5="WEC")),1500,0)),0)</f>
        <v>0</v>
      </c>
      <c r="Q5" s="68">
        <f aca="true" t="shared" si="3" ref="Q5:Q13">IF(I5="クラブカップリレーに参加する",(MIN(O5:P5)),O5)</f>
        <v>0</v>
      </c>
      <c r="R5" s="69">
        <f aca="true" t="shared" si="4" ref="R5:R13">IF(H5="レンタル",500,0)</f>
        <v>0</v>
      </c>
      <c r="S5" s="76"/>
      <c r="T5" s="64"/>
      <c r="U5" s="70">
        <f aca="true" t="shared" si="5" ref="U5:U13">Q5+R5+IF(S5="参加する",2200,0)+IF(T5="購入する",7500,0)</f>
        <v>0</v>
      </c>
    </row>
    <row r="6" spans="1:21" ht="39.75" customHeight="1">
      <c r="A6" s="41"/>
      <c r="B6" s="41"/>
      <c r="C6" s="41"/>
      <c r="D6" s="63"/>
      <c r="E6" s="72">
        <f t="shared" si="0"/>
        <v>0</v>
      </c>
      <c r="F6" s="53"/>
      <c r="G6" s="42"/>
      <c r="H6" s="41"/>
      <c r="I6" s="61"/>
      <c r="J6" s="41"/>
      <c r="K6" s="41"/>
      <c r="L6" s="42"/>
      <c r="M6" s="41"/>
      <c r="N6" s="42"/>
      <c r="O6" s="67">
        <f t="shared" si="1"/>
        <v>0</v>
      </c>
      <c r="P6" s="67">
        <f t="shared" si="2"/>
        <v>0</v>
      </c>
      <c r="Q6" s="68">
        <f t="shared" si="3"/>
        <v>0</v>
      </c>
      <c r="R6" s="69">
        <f t="shared" si="4"/>
        <v>0</v>
      </c>
      <c r="S6" s="76"/>
      <c r="T6" s="64"/>
      <c r="U6" s="70">
        <f t="shared" si="5"/>
        <v>0</v>
      </c>
    </row>
    <row r="7" spans="1:21" ht="39.75" customHeight="1">
      <c r="A7" s="41"/>
      <c r="B7" s="41"/>
      <c r="C7" s="41"/>
      <c r="D7" s="63"/>
      <c r="E7" s="72">
        <f t="shared" si="0"/>
        <v>0</v>
      </c>
      <c r="F7" s="53"/>
      <c r="G7" s="42"/>
      <c r="H7" s="41"/>
      <c r="I7" s="61"/>
      <c r="J7" s="41"/>
      <c r="K7" s="41"/>
      <c r="L7" s="42"/>
      <c r="M7" s="41"/>
      <c r="N7" s="42"/>
      <c r="O7" s="67">
        <f t="shared" si="1"/>
        <v>0</v>
      </c>
      <c r="P7" s="67">
        <f t="shared" si="2"/>
        <v>0</v>
      </c>
      <c r="Q7" s="68">
        <f t="shared" si="3"/>
        <v>0</v>
      </c>
      <c r="R7" s="69">
        <f t="shared" si="4"/>
        <v>0</v>
      </c>
      <c r="S7" s="76"/>
      <c r="T7" s="64"/>
      <c r="U7" s="70">
        <f t="shared" si="5"/>
        <v>0</v>
      </c>
    </row>
    <row r="8" spans="1:21" ht="39.75" customHeight="1">
      <c r="A8" s="41"/>
      <c r="B8" s="41"/>
      <c r="C8" s="41"/>
      <c r="D8" s="63"/>
      <c r="E8" s="72">
        <f t="shared" si="0"/>
        <v>0</v>
      </c>
      <c r="F8" s="53"/>
      <c r="G8" s="42"/>
      <c r="H8" s="41"/>
      <c r="I8" s="61"/>
      <c r="J8" s="41"/>
      <c r="K8" s="41"/>
      <c r="L8" s="42"/>
      <c r="M8" s="41"/>
      <c r="N8" s="42"/>
      <c r="O8" s="67">
        <f t="shared" si="1"/>
        <v>0</v>
      </c>
      <c r="P8" s="67">
        <f t="shared" si="2"/>
        <v>0</v>
      </c>
      <c r="Q8" s="68">
        <f t="shared" si="3"/>
        <v>0</v>
      </c>
      <c r="R8" s="69">
        <f t="shared" si="4"/>
        <v>0</v>
      </c>
      <c r="S8" s="76"/>
      <c r="T8" s="64"/>
      <c r="U8" s="70">
        <f t="shared" si="5"/>
        <v>0</v>
      </c>
    </row>
    <row r="9" spans="1:21" ht="39.75" customHeight="1">
      <c r="A9" s="41"/>
      <c r="B9" s="41"/>
      <c r="C9" s="41"/>
      <c r="D9" s="63"/>
      <c r="E9" s="72">
        <f t="shared" si="0"/>
        <v>0</v>
      </c>
      <c r="F9" s="53"/>
      <c r="G9" s="42"/>
      <c r="H9" s="41"/>
      <c r="I9" s="61"/>
      <c r="J9" s="41"/>
      <c r="K9" s="41"/>
      <c r="L9" s="42"/>
      <c r="M9" s="41"/>
      <c r="N9" s="42"/>
      <c r="O9" s="67">
        <f t="shared" si="1"/>
        <v>0</v>
      </c>
      <c r="P9" s="67">
        <f t="shared" si="2"/>
        <v>0</v>
      </c>
      <c r="Q9" s="68">
        <f t="shared" si="3"/>
        <v>0</v>
      </c>
      <c r="R9" s="69">
        <f t="shared" si="4"/>
        <v>0</v>
      </c>
      <c r="S9" s="76"/>
      <c r="T9" s="64"/>
      <c r="U9" s="70">
        <f t="shared" si="5"/>
        <v>0</v>
      </c>
    </row>
    <row r="10" spans="1:21" ht="39.75" customHeight="1">
      <c r="A10" s="41"/>
      <c r="B10" s="41"/>
      <c r="C10" s="41"/>
      <c r="D10" s="63"/>
      <c r="E10" s="72">
        <f t="shared" si="0"/>
        <v>0</v>
      </c>
      <c r="F10" s="53"/>
      <c r="G10" s="42"/>
      <c r="H10" s="41"/>
      <c r="I10" s="61"/>
      <c r="J10" s="41"/>
      <c r="K10" s="41"/>
      <c r="L10" s="42"/>
      <c r="M10" s="41"/>
      <c r="N10" s="42"/>
      <c r="O10" s="67">
        <f t="shared" si="1"/>
        <v>0</v>
      </c>
      <c r="P10" s="67">
        <f t="shared" si="2"/>
        <v>0</v>
      </c>
      <c r="Q10" s="68">
        <f t="shared" si="3"/>
        <v>0</v>
      </c>
      <c r="R10" s="69">
        <f t="shared" si="4"/>
        <v>0</v>
      </c>
      <c r="S10" s="76"/>
      <c r="T10" s="64"/>
      <c r="U10" s="70">
        <f t="shared" si="5"/>
        <v>0</v>
      </c>
    </row>
    <row r="11" spans="1:21" ht="39.75" customHeight="1">
      <c r="A11" s="41"/>
      <c r="B11" s="41"/>
      <c r="C11" s="41"/>
      <c r="D11" s="63"/>
      <c r="E11" s="72">
        <f t="shared" si="0"/>
        <v>0</v>
      </c>
      <c r="F11" s="53"/>
      <c r="G11" s="42"/>
      <c r="H11" s="41"/>
      <c r="I11" s="61"/>
      <c r="J11" s="41"/>
      <c r="K11" s="41"/>
      <c r="L11" s="42"/>
      <c r="M11" s="41"/>
      <c r="N11" s="42"/>
      <c r="O11" s="67">
        <f t="shared" si="1"/>
        <v>0</v>
      </c>
      <c r="P11" s="67">
        <f t="shared" si="2"/>
        <v>0</v>
      </c>
      <c r="Q11" s="68">
        <f t="shared" si="3"/>
        <v>0</v>
      </c>
      <c r="R11" s="69">
        <f t="shared" si="4"/>
        <v>0</v>
      </c>
      <c r="S11" s="76"/>
      <c r="T11" s="64"/>
      <c r="U11" s="70">
        <f t="shared" si="5"/>
        <v>0</v>
      </c>
    </row>
    <row r="12" spans="1:21" ht="39.75" customHeight="1">
      <c r="A12" s="41"/>
      <c r="B12" s="41"/>
      <c r="C12" s="41"/>
      <c r="D12" s="63"/>
      <c r="E12" s="72">
        <f t="shared" si="0"/>
        <v>0</v>
      </c>
      <c r="F12" s="53"/>
      <c r="G12" s="42"/>
      <c r="H12" s="41"/>
      <c r="I12" s="61"/>
      <c r="J12" s="41"/>
      <c r="K12" s="41"/>
      <c r="L12" s="42"/>
      <c r="M12" s="41"/>
      <c r="N12" s="42"/>
      <c r="O12" s="67">
        <f t="shared" si="1"/>
        <v>0</v>
      </c>
      <c r="P12" s="67">
        <f t="shared" si="2"/>
        <v>0</v>
      </c>
      <c r="Q12" s="68">
        <f t="shared" si="3"/>
        <v>0</v>
      </c>
      <c r="R12" s="69">
        <f t="shared" si="4"/>
        <v>0</v>
      </c>
      <c r="S12" s="76"/>
      <c r="T12" s="64"/>
      <c r="U12" s="70">
        <f t="shared" si="5"/>
        <v>0</v>
      </c>
    </row>
    <row r="13" spans="1:21" ht="39.75" customHeight="1" thickBot="1">
      <c r="A13" s="41"/>
      <c r="B13" s="41"/>
      <c r="C13" s="41"/>
      <c r="D13" s="63"/>
      <c r="E13" s="72">
        <f t="shared" si="0"/>
        <v>0</v>
      </c>
      <c r="F13" s="53"/>
      <c r="G13" s="42"/>
      <c r="H13" s="41"/>
      <c r="I13" s="61"/>
      <c r="J13" s="41"/>
      <c r="K13" s="41"/>
      <c r="L13" s="42"/>
      <c r="M13" s="41"/>
      <c r="N13" s="42"/>
      <c r="O13" s="67">
        <f t="shared" si="1"/>
        <v>0</v>
      </c>
      <c r="P13" s="67">
        <f t="shared" si="2"/>
        <v>0</v>
      </c>
      <c r="Q13" s="68">
        <f t="shared" si="3"/>
        <v>0</v>
      </c>
      <c r="R13" s="69">
        <f t="shared" si="4"/>
        <v>0</v>
      </c>
      <c r="S13" s="76"/>
      <c r="T13" s="64"/>
      <c r="U13" s="70">
        <f t="shared" si="5"/>
        <v>0</v>
      </c>
    </row>
    <row r="14" spans="21:22" ht="28.5" customHeight="1" thickBot="1">
      <c r="U14" s="71">
        <f>SUM(U4:U13)</f>
        <v>0</v>
      </c>
      <c r="V14" s="66" t="s">
        <v>97</v>
      </c>
    </row>
    <row r="16" ht="11.25">
      <c r="A16" s="37" t="s">
        <v>104</v>
      </c>
    </row>
    <row r="17" ht="11.25">
      <c r="A17" s="37" t="s">
        <v>105</v>
      </c>
    </row>
    <row r="18" ht="11.25">
      <c r="A18" s="37" t="s">
        <v>106</v>
      </c>
    </row>
    <row r="19" ht="11.25">
      <c r="A19" s="1" t="s">
        <v>66</v>
      </c>
    </row>
    <row r="21" ht="12">
      <c r="A21" s="43" t="s">
        <v>52</v>
      </c>
    </row>
    <row r="22" ht="11.25">
      <c r="A22" s="37" t="s">
        <v>53</v>
      </c>
    </row>
    <row r="23" ht="11.25">
      <c r="A23" s="37" t="s">
        <v>75</v>
      </c>
    </row>
    <row r="24" ht="11.25">
      <c r="A24" s="37" t="s">
        <v>76</v>
      </c>
    </row>
    <row r="25" ht="11.25">
      <c r="A25" s="37" t="s">
        <v>67</v>
      </c>
    </row>
    <row r="27" ht="18.75">
      <c r="A27" s="55" t="s">
        <v>16</v>
      </c>
    </row>
    <row r="28" spans="1:21" ht="31.5" customHeight="1">
      <c r="A28" s="60" t="s">
        <v>103</v>
      </c>
      <c r="B28" s="36"/>
      <c r="C28" s="36"/>
      <c r="D28" s="36"/>
      <c r="E28" s="36"/>
      <c r="F28" s="36"/>
      <c r="G28" s="36"/>
      <c r="H28" s="36"/>
      <c r="I28" s="36"/>
      <c r="J28" s="54"/>
      <c r="K28" s="41" t="s">
        <v>73</v>
      </c>
      <c r="L28" s="56" t="s">
        <v>14</v>
      </c>
      <c r="M28" s="49"/>
      <c r="N28" s="50"/>
      <c r="O28" s="49" t="s">
        <v>98</v>
      </c>
      <c r="P28" s="57" t="s">
        <v>117</v>
      </c>
      <c r="Q28" s="49"/>
      <c r="R28" s="49"/>
      <c r="S28" s="49"/>
      <c r="T28" s="97"/>
      <c r="U28" s="98"/>
    </row>
    <row r="29" spans="1:21" s="40" customFormat="1" ht="132" customHeight="1">
      <c r="A29" s="65" t="s">
        <v>0</v>
      </c>
      <c r="B29" s="65" t="s">
        <v>111</v>
      </c>
      <c r="C29" s="38" t="s">
        <v>2</v>
      </c>
      <c r="D29" s="38" t="s">
        <v>113</v>
      </c>
      <c r="E29" s="52" t="s">
        <v>112</v>
      </c>
      <c r="F29" s="38" t="s">
        <v>80</v>
      </c>
      <c r="G29" s="38" t="s">
        <v>51</v>
      </c>
      <c r="H29" s="38" t="s">
        <v>65</v>
      </c>
      <c r="I29" s="62" t="s">
        <v>108</v>
      </c>
      <c r="J29" s="39" t="s">
        <v>68</v>
      </c>
      <c r="K29" s="39" t="s">
        <v>88</v>
      </c>
      <c r="L29" s="39" t="s">
        <v>87</v>
      </c>
      <c r="M29" s="39" t="s">
        <v>70</v>
      </c>
      <c r="N29" s="39" t="s">
        <v>69</v>
      </c>
      <c r="O29" s="52" t="s">
        <v>85</v>
      </c>
      <c r="P29" s="52" t="s">
        <v>86</v>
      </c>
      <c r="Q29" s="52" t="s">
        <v>95</v>
      </c>
      <c r="R29" s="52" t="s">
        <v>96</v>
      </c>
      <c r="S29" s="39" t="s">
        <v>118</v>
      </c>
      <c r="T29" s="51" t="s">
        <v>71</v>
      </c>
      <c r="U29" s="52" t="s">
        <v>72</v>
      </c>
    </row>
    <row r="30" spans="1:21" ht="39.75" customHeight="1">
      <c r="A30" s="56" t="s">
        <v>14</v>
      </c>
      <c r="B30" s="56" t="s">
        <v>99</v>
      </c>
      <c r="C30" s="56" t="s">
        <v>114</v>
      </c>
      <c r="D30" s="73">
        <v>26560</v>
      </c>
      <c r="E30" s="72">
        <f>IF(NOT(D30=""),(YEAR(DATE(2007,3,31)-D30)-1900),0)</f>
        <v>34</v>
      </c>
      <c r="F30" s="58"/>
      <c r="G30" s="59"/>
      <c r="H30" s="56"/>
      <c r="I30" s="74" t="s">
        <v>109</v>
      </c>
      <c r="J30" s="56"/>
      <c r="K30" s="56"/>
      <c r="L30" s="59"/>
      <c r="M30" s="56" t="s">
        <v>116</v>
      </c>
      <c r="N30" s="59" t="s">
        <v>90</v>
      </c>
      <c r="O30" s="67">
        <f>IF(J30="申込む",500,0)+IF(OR(K30="ME",K30="WE"),3000,0)+IF(AND(OR(K30="M20",K30="M21",K30="M40",K30="M50",K30="W20",K30="W21",K30="W40"),F30=""),1500,0)+IF(AND(OR(K30="M20",K30="M21",K30="M40",K30="M50",K30="W20",K30="W21",K30="W40"),NOT(F30="")),1000,0)+IF(OR(L30="MEC",L30="WEC"),5500,0)+IF(OR(L30="MAL",L30="MAS",L30="M50",L30="WAL",L30="WAS",L30="W50"),4000,0)+IF(M30="TA",1500,0)+IF(M30="TN",1000,0)+IF(AND(NOT(N30=""),F30=""),2500,0)+IF(AND(NOT(N30=""),OR(F30="高校生",F30="中学生")),1000,0)+IF(AND(NOT(N30=""),F30="小学生以下"),200,0)</f>
        <v>3500</v>
      </c>
      <c r="P30" s="67">
        <f>IF(I30="クラブカップリレーに参加する",(IF(F30="",5000,2000)+IF(AND(F30="",OR(K30="ME",K30="WE")),1500,0)+IF(AND(F30="",OR(L30="MEC",L30="WEC")),1500,0)),0)</f>
        <v>0</v>
      </c>
      <c r="Q30" s="68">
        <f>IF(I30="クラブカップリレーに参加する",(MIN(O30:P30)),O30)</f>
        <v>3500</v>
      </c>
      <c r="R30" s="69">
        <f>IF(H30="レンタル",500,0)</f>
        <v>0</v>
      </c>
      <c r="S30" s="76"/>
      <c r="T30" s="64"/>
      <c r="U30" s="70">
        <f>Q30+R30+IF(S30="参加する",2200,0)+IF(T30="購入する",7500,0)</f>
        <v>3500</v>
      </c>
    </row>
    <row r="31" spans="1:21" ht="39.75" customHeight="1">
      <c r="A31" s="56" t="s">
        <v>74</v>
      </c>
      <c r="B31" s="56" t="s">
        <v>100</v>
      </c>
      <c r="C31" s="56" t="s">
        <v>114</v>
      </c>
      <c r="D31" s="73">
        <v>18353</v>
      </c>
      <c r="E31" s="72">
        <f aca="true" t="shared" si="6" ref="E31:E39">IF(NOT(D31=""),(YEAR(DATE(2007,3,31)-D31)-1900),0)</f>
        <v>56</v>
      </c>
      <c r="F31" s="58"/>
      <c r="G31" s="59">
        <v>405257</v>
      </c>
      <c r="H31" s="56"/>
      <c r="I31" s="74" t="s">
        <v>110</v>
      </c>
      <c r="J31" s="56"/>
      <c r="K31" s="56" t="s">
        <v>92</v>
      </c>
      <c r="L31" s="59" t="s">
        <v>83</v>
      </c>
      <c r="M31" s="56"/>
      <c r="N31" s="59" t="s">
        <v>90</v>
      </c>
      <c r="O31" s="67">
        <f aca="true" t="shared" si="7" ref="O31:O39">IF(J31="申込む",500,0)+IF(OR(K31="ME",K31="WE"),3000,0)+IF(AND(OR(K31="M20",K31="M21",K31="M40",K31="M50",K31="W20",K31="W21",K31="W40"),F31=""),1500,0)+IF(AND(OR(K31="M20",K31="M21",K31="M40",K31="M50",K31="W20",K31="W21",K31="W40"),NOT(F31="")),1000,0)+IF(OR(L31="MEC",L31="WEC"),5500,0)+IF(OR(L31="MAL",L31="MAS",L31="M50",L31="WAL",L31="WAS",L31="W50"),4000,0)+IF(M31="TA",1500,0)+IF(M31="TN",1000,0)+IF(AND(NOT(N31=""),F31=""),2500,0)+IF(AND(NOT(N31=""),OR(F31="高校生",F31="中学生")),1000,0)+IF(AND(NOT(N31=""),F31="小学生以下"),200,0)</f>
        <v>9500</v>
      </c>
      <c r="P31" s="67">
        <f aca="true" t="shared" si="8" ref="P31:P39">IF(I31="クラブカップリレーに参加する",(IF(F31="",5000,2000)+IF(AND(F31="",OR(K31="ME",K31="WE")),1500,0)+IF(AND(F31="",OR(L31="MEC",L31="WEC")),1500,0)),0)</f>
        <v>6500</v>
      </c>
      <c r="Q31" s="68">
        <f aca="true" t="shared" si="9" ref="Q31:Q39">IF(I31="クラブカップリレーに参加する",(MIN(O31:P31)),O31)</f>
        <v>6500</v>
      </c>
      <c r="R31" s="69">
        <f aca="true" t="shared" si="10" ref="R31:R39">IF(H31="レンタル",500,0)</f>
        <v>0</v>
      </c>
      <c r="S31" s="76" t="s">
        <v>119</v>
      </c>
      <c r="T31" s="64"/>
      <c r="U31" s="70">
        <f aca="true" t="shared" si="11" ref="U31:U39">Q31+R31+IF(S31="参加する",2200,0)+IF(T31="購入する",7500,0)</f>
        <v>8700</v>
      </c>
    </row>
    <row r="32" spans="1:21" ht="39.75" customHeight="1">
      <c r="A32" s="56" t="s">
        <v>101</v>
      </c>
      <c r="B32" s="56" t="s">
        <v>102</v>
      </c>
      <c r="C32" s="56" t="s">
        <v>115</v>
      </c>
      <c r="D32" s="73">
        <v>32599</v>
      </c>
      <c r="E32" s="72">
        <f t="shared" si="6"/>
        <v>17</v>
      </c>
      <c r="F32" s="58" t="s">
        <v>84</v>
      </c>
      <c r="G32" s="59"/>
      <c r="H32" s="56" t="s">
        <v>94</v>
      </c>
      <c r="I32" s="74" t="s">
        <v>110</v>
      </c>
      <c r="J32" s="56" t="s">
        <v>81</v>
      </c>
      <c r="K32" s="56" t="s">
        <v>93</v>
      </c>
      <c r="L32" s="59" t="s">
        <v>82</v>
      </c>
      <c r="M32" s="56" t="s">
        <v>89</v>
      </c>
      <c r="N32" s="59" t="s">
        <v>91</v>
      </c>
      <c r="O32" s="67">
        <f t="shared" si="7"/>
        <v>11500</v>
      </c>
      <c r="P32" s="67">
        <f t="shared" si="8"/>
        <v>2000</v>
      </c>
      <c r="Q32" s="68">
        <f t="shared" si="9"/>
        <v>2000</v>
      </c>
      <c r="R32" s="69">
        <f t="shared" si="10"/>
        <v>500</v>
      </c>
      <c r="S32" s="76"/>
      <c r="T32" s="64"/>
      <c r="U32" s="70">
        <f t="shared" si="11"/>
        <v>2500</v>
      </c>
    </row>
    <row r="33" spans="1:21" ht="39.75" customHeight="1">
      <c r="A33" s="41"/>
      <c r="B33" s="41"/>
      <c r="C33" s="41"/>
      <c r="D33" s="63"/>
      <c r="E33" s="72">
        <f t="shared" si="6"/>
        <v>0</v>
      </c>
      <c r="F33" s="53"/>
      <c r="G33" s="42"/>
      <c r="H33" s="41"/>
      <c r="I33" s="61"/>
      <c r="J33" s="41"/>
      <c r="K33" s="41"/>
      <c r="L33" s="42"/>
      <c r="M33" s="41"/>
      <c r="N33" s="42"/>
      <c r="O33" s="67">
        <f t="shared" si="7"/>
        <v>0</v>
      </c>
      <c r="P33" s="67">
        <f t="shared" si="8"/>
        <v>0</v>
      </c>
      <c r="Q33" s="68">
        <f t="shared" si="9"/>
        <v>0</v>
      </c>
      <c r="R33" s="69">
        <f t="shared" si="10"/>
        <v>0</v>
      </c>
      <c r="S33" s="76"/>
      <c r="T33" s="64"/>
      <c r="U33" s="70">
        <f t="shared" si="11"/>
        <v>0</v>
      </c>
    </row>
    <row r="34" spans="1:21" ht="39.75" customHeight="1">
      <c r="A34" s="41"/>
      <c r="B34" s="41"/>
      <c r="C34" s="41"/>
      <c r="D34" s="63"/>
      <c r="E34" s="72">
        <f t="shared" si="6"/>
        <v>0</v>
      </c>
      <c r="F34" s="53"/>
      <c r="G34" s="42"/>
      <c r="H34" s="41"/>
      <c r="I34" s="61"/>
      <c r="J34" s="41"/>
      <c r="K34" s="41"/>
      <c r="L34" s="42"/>
      <c r="M34" s="41"/>
      <c r="N34" s="42"/>
      <c r="O34" s="67">
        <f t="shared" si="7"/>
        <v>0</v>
      </c>
      <c r="P34" s="67">
        <f t="shared" si="8"/>
        <v>0</v>
      </c>
      <c r="Q34" s="68">
        <f t="shared" si="9"/>
        <v>0</v>
      </c>
      <c r="R34" s="69">
        <f t="shared" si="10"/>
        <v>0</v>
      </c>
      <c r="S34" s="76"/>
      <c r="T34" s="64"/>
      <c r="U34" s="70">
        <f t="shared" si="11"/>
        <v>0</v>
      </c>
    </row>
    <row r="35" spans="1:21" ht="39.75" customHeight="1">
      <c r="A35" s="41"/>
      <c r="B35" s="41"/>
      <c r="C35" s="41"/>
      <c r="D35" s="63"/>
      <c r="E35" s="72">
        <f t="shared" si="6"/>
        <v>0</v>
      </c>
      <c r="F35" s="53"/>
      <c r="G35" s="42"/>
      <c r="H35" s="41"/>
      <c r="I35" s="61"/>
      <c r="J35" s="41"/>
      <c r="K35" s="41"/>
      <c r="L35" s="42"/>
      <c r="M35" s="41"/>
      <c r="N35" s="42"/>
      <c r="O35" s="67">
        <f t="shared" si="7"/>
        <v>0</v>
      </c>
      <c r="P35" s="67">
        <f t="shared" si="8"/>
        <v>0</v>
      </c>
      <c r="Q35" s="68">
        <f t="shared" si="9"/>
        <v>0</v>
      </c>
      <c r="R35" s="69">
        <f t="shared" si="10"/>
        <v>0</v>
      </c>
      <c r="S35" s="76"/>
      <c r="T35" s="64"/>
      <c r="U35" s="70">
        <f t="shared" si="11"/>
        <v>0</v>
      </c>
    </row>
    <row r="36" spans="1:21" ht="39.75" customHeight="1">
      <c r="A36" s="41"/>
      <c r="B36" s="41"/>
      <c r="C36" s="41"/>
      <c r="D36" s="63"/>
      <c r="E36" s="72">
        <f t="shared" si="6"/>
        <v>0</v>
      </c>
      <c r="F36" s="53"/>
      <c r="G36" s="42"/>
      <c r="H36" s="41"/>
      <c r="I36" s="61"/>
      <c r="J36" s="41"/>
      <c r="K36" s="41"/>
      <c r="L36" s="42"/>
      <c r="M36" s="41"/>
      <c r="N36" s="42"/>
      <c r="O36" s="67">
        <f t="shared" si="7"/>
        <v>0</v>
      </c>
      <c r="P36" s="67">
        <f t="shared" si="8"/>
        <v>0</v>
      </c>
      <c r="Q36" s="68">
        <f t="shared" si="9"/>
        <v>0</v>
      </c>
      <c r="R36" s="69">
        <f t="shared" si="10"/>
        <v>0</v>
      </c>
      <c r="S36" s="76"/>
      <c r="T36" s="64"/>
      <c r="U36" s="70">
        <f t="shared" si="11"/>
        <v>0</v>
      </c>
    </row>
    <row r="37" spans="1:21" ht="39.75" customHeight="1">
      <c r="A37" s="41"/>
      <c r="B37" s="41"/>
      <c r="C37" s="41"/>
      <c r="D37" s="63"/>
      <c r="E37" s="72">
        <f t="shared" si="6"/>
        <v>0</v>
      </c>
      <c r="F37" s="53"/>
      <c r="G37" s="42"/>
      <c r="H37" s="41"/>
      <c r="I37" s="61"/>
      <c r="J37" s="41"/>
      <c r="K37" s="41"/>
      <c r="L37" s="42"/>
      <c r="M37" s="41"/>
      <c r="N37" s="42"/>
      <c r="O37" s="67">
        <f t="shared" si="7"/>
        <v>0</v>
      </c>
      <c r="P37" s="67">
        <f t="shared" si="8"/>
        <v>0</v>
      </c>
      <c r="Q37" s="68">
        <f t="shared" si="9"/>
        <v>0</v>
      </c>
      <c r="R37" s="69">
        <f t="shared" si="10"/>
        <v>0</v>
      </c>
      <c r="S37" s="76"/>
      <c r="T37" s="64"/>
      <c r="U37" s="70">
        <f t="shared" si="11"/>
        <v>0</v>
      </c>
    </row>
    <row r="38" spans="1:21" ht="39.75" customHeight="1">
      <c r="A38" s="41"/>
      <c r="B38" s="41"/>
      <c r="C38" s="41"/>
      <c r="D38" s="63"/>
      <c r="E38" s="72">
        <f t="shared" si="6"/>
        <v>0</v>
      </c>
      <c r="F38" s="53"/>
      <c r="G38" s="42"/>
      <c r="H38" s="41"/>
      <c r="I38" s="61"/>
      <c r="J38" s="41"/>
      <c r="K38" s="41"/>
      <c r="L38" s="42"/>
      <c r="M38" s="41"/>
      <c r="N38" s="42"/>
      <c r="O38" s="67">
        <f t="shared" si="7"/>
        <v>0</v>
      </c>
      <c r="P38" s="67">
        <f t="shared" si="8"/>
        <v>0</v>
      </c>
      <c r="Q38" s="68">
        <f t="shared" si="9"/>
        <v>0</v>
      </c>
      <c r="R38" s="69">
        <f t="shared" si="10"/>
        <v>0</v>
      </c>
      <c r="S38" s="76"/>
      <c r="T38" s="64"/>
      <c r="U38" s="70">
        <f t="shared" si="11"/>
        <v>0</v>
      </c>
    </row>
    <row r="39" spans="1:21" ht="39.75" customHeight="1" thickBot="1">
      <c r="A39" s="41"/>
      <c r="B39" s="41"/>
      <c r="C39" s="41"/>
      <c r="D39" s="63"/>
      <c r="E39" s="72">
        <f t="shared" si="6"/>
        <v>0</v>
      </c>
      <c r="F39" s="53"/>
      <c r="G39" s="42"/>
      <c r="H39" s="41"/>
      <c r="I39" s="61"/>
      <c r="J39" s="41"/>
      <c r="K39" s="41"/>
      <c r="L39" s="42"/>
      <c r="M39" s="41"/>
      <c r="N39" s="42"/>
      <c r="O39" s="67">
        <f t="shared" si="7"/>
        <v>0</v>
      </c>
      <c r="P39" s="67">
        <f t="shared" si="8"/>
        <v>0</v>
      </c>
      <c r="Q39" s="68">
        <f t="shared" si="9"/>
        <v>0</v>
      </c>
      <c r="R39" s="69">
        <f t="shared" si="10"/>
        <v>0</v>
      </c>
      <c r="S39" s="76"/>
      <c r="T39" s="64"/>
      <c r="U39" s="70">
        <f t="shared" si="11"/>
        <v>0</v>
      </c>
    </row>
    <row r="40" spans="21:22" ht="28.5" customHeight="1" thickBot="1">
      <c r="U40" s="71">
        <f>SUM(U30:U39)</f>
        <v>14700</v>
      </c>
      <c r="V40" s="66" t="s">
        <v>97</v>
      </c>
    </row>
  </sheetData>
  <mergeCells count="2">
    <mergeCell ref="T2:U2"/>
    <mergeCell ref="T28:U28"/>
  </mergeCells>
  <dataValidations count="21">
    <dataValidation type="textLength" allowBlank="1" showInputMessage="1" showErrorMessage="1" promptTitle="氏名" prompt="スペースは半角でお願いします" imeMode="on" sqref="A4:A13 A32:A39">
      <formula1>0</formula1>
      <formula2>10</formula2>
    </dataValidation>
    <dataValidation allowBlank="1" showInputMessage="1" showErrorMessage="1" promptTitle="ふりがな" prompt="ひらがなで入力願います" imeMode="hiragana" sqref="B4:B13 B32:B39"/>
    <dataValidation type="whole" allowBlank="1" showInputMessage="1" showErrorMessage="1" promptTitle="E-card No." prompt="半角数字でお願いします" sqref="G4:G13 G30:G39">
      <formula1>0</formula1>
      <formula2>999999</formula2>
    </dataValidation>
    <dataValidation type="list" allowBlank="1" showInputMessage="1" showErrorMessage="1" promptTitle="インカレチャレンジ参加クラス" prompt="参加クラスを選んでください" sqref="L4:L13 L30:L39">
      <formula1>",MEC,WEC,MAL,MAS,M50,WAL,WAS,W50"</formula1>
    </dataValidation>
    <dataValidation type="list" allowBlank="1" showInputMessage="1" showErrorMessage="1" promptTitle="駒ヶ根高原大会" prompt="参加クラスを選んでください。" sqref="N4:N13 N30:N39">
      <formula1>",ヒカリゴケコース,菅の台コース"</formula1>
    </dataValidation>
    <dataValidation type="list" allowBlank="1" showInputMessage="1" showErrorMessage="1" promptTitle="トレイルO" prompt="参加クラスを選んでください。" sqref="M4:M13 M30:M39">
      <formula1>",TA,TN"</formula1>
    </dataValidation>
    <dataValidation type="list" allowBlank="1" showInputMessage="1" showErrorMessage="1" promptTitle="モデルイベント" prompt="事前申込み受付です。&#10;当日参加もできます。" sqref="J4:J13 J30:J39">
      <formula1>",申込む"</formula1>
    </dataValidation>
    <dataValidation type="list" allowBlank="1" showInputMessage="1" showErrorMessage="1" promptTitle="駒ヶ根高原スプリント" sqref="T30:T39 T4:T13">
      <formula1>",購入する"</formula1>
    </dataValidation>
    <dataValidation type="list" allowBlank="1" showInputMessage="1" showErrorMessage="1" promptTitle="E-cardレンタル" prompt="駒ヶ根高原3日間期間中を通して利用できます。" sqref="H4:H13 H30:H39">
      <formula1>",レンタル"</formula1>
    </dataValidation>
    <dataValidation type="list" allowBlank="1" showInputMessage="1" showErrorMessage="1" promptTitle="高校生以下割引" prompt="&#10;" imeMode="halfAlpha" sqref="F4:F13 F30:F39">
      <formula1>",高校生,中学生,小学生以下"</formula1>
    </dataValidation>
    <dataValidation type="list" allowBlank="1" showInputMessage="1" showErrorMessage="1" promptTitle="駒ヶ根高原スプリント" prompt="参加クラスを選んでください" sqref="K4:K13 K30:K39">
      <formula1>",ME,WE,M20,M21,M40,M50,W20,W21,W40"</formula1>
    </dataValidation>
    <dataValidation type="whole" allowBlank="1" showInputMessage="1" showErrorMessage="1" promptTitle="参加費" prompt="参加費単純合計とフリーパスの安いほうを自動的に選びます" sqref="Q4:Q13 Q30:Q39">
      <formula1>0</formula1>
      <formula2>8000</formula2>
    </dataValidation>
    <dataValidation type="whole" allowBlank="1" showInputMessage="1" showErrorMessage="1" sqref="R4:R13 R30:R39">
      <formula1>0</formula1>
      <formula2>500</formula2>
    </dataValidation>
    <dataValidation type="whole" allowBlank="1" showInputMessage="1" showErrorMessage="1" sqref="P4:P13 P30:P39">
      <formula1>0</formula1>
      <formula2>8000</formula2>
    </dataValidation>
    <dataValidation type="whole" allowBlank="1" showInputMessage="1" showErrorMessage="1" sqref="O4:O13 O30:O39">
      <formula1>0</formula1>
      <formula2>12500</formula2>
    </dataValidation>
    <dataValidation type="list" allowBlank="1" showInputMessage="1" showErrorMessage="1" promptTitle="性別" prompt="男女を選択してください&#10;" imeMode="hiragana" sqref="C4:C13 C30:C39">
      <formula1>"男,女"</formula1>
    </dataValidation>
    <dataValidation type="date" allowBlank="1" showInputMessage="1" showErrorMessage="1" promptTitle="生年月日" prompt="西暦で記入してください。&#10;保険契約に必要な項目です。&#10;" imeMode="hiragana" sqref="D4:D13 D30:D39">
      <formula1>1</formula1>
      <formula2>39082</formula2>
    </dataValidation>
    <dataValidation type="list" allowBlank="1" showInputMessage="1" showErrorMessage="1" promptTitle="クラブカップへの参加" prompt="クラブカップリレーに参加される方は、フリーパスの購入ができます。" sqref="I4:I13 I30:I39">
      <formula1>"クラブカップリレーに参加する,リレーには参加しない"</formula1>
    </dataValidation>
    <dataValidation type="whole" allowBlank="1" showInputMessage="1" showErrorMessage="1" promptTitle="年齢" prompt="自動計算&#10;2007年3月31日時点の年齢&#10;" imeMode="halfAlpha" sqref="E4:E13 E30:E39">
      <formula1>0</formula1>
      <formula2>107</formula2>
    </dataValidation>
    <dataValidation type="whole" allowBlank="1" showInputMessage="1" showErrorMessage="1" promptTitle="総参加費" prompt="参加費とE-cardのレンタルまたは購入代の合計を示します。" sqref="U4:U13 U30:U39">
      <formula1>0</formula1>
      <formula2>30000</formula2>
    </dataValidation>
    <dataValidation type="list" allowBlank="1" showInputMessage="1" showErrorMessage="1" promptTitle="バーベキューパーティ" prompt="参加の有無をお知らせ願います" sqref="S4:S13 S30:S39">
      <formula1>",参加する"</formula1>
    </dataValidation>
  </dataValidations>
  <printOptions/>
  <pageMargins left="0.35" right="0.37" top="0.59" bottom="1" header="0.23" footer="0.512"/>
  <pageSetup fitToHeight="1" fitToWidth="1" horizontalDpi="300" verticalDpi="300" orientation="landscape"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kimura</cp:lastModifiedBy>
  <cp:lastPrinted>2006-07-05T17:57:59Z</cp:lastPrinted>
  <dcterms:created xsi:type="dcterms:W3CDTF">2004-07-20T13:30:39Z</dcterms:created>
  <dcterms:modified xsi:type="dcterms:W3CDTF">2006-07-22T00:20:11Z</dcterms:modified>
  <cp:category/>
  <cp:version/>
  <cp:contentType/>
  <cp:contentStatus/>
</cp:coreProperties>
</file>