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05" windowHeight="10275" tabRatio="668" activeTab="0"/>
  </bookViews>
  <sheets>
    <sheet name="【表紙】代表者記入欄(個人申込でも表紙記入は必要です）" sheetId="1" r:id="rId1"/>
    <sheet name="クラブ７人リレー大会" sheetId="2" r:id="rId2"/>
    <sheet name="帝釈スプリント申込用紙" sheetId="3" r:id="rId3"/>
  </sheets>
  <definedNames>
    <definedName name="バス" localSheetId="2">'帝釈スプリント申込用紙'!#REF!</definedName>
    <definedName name="バス">#REF!</definedName>
  </definedNames>
  <calcPr fullCalcOnLoad="1"/>
</workbook>
</file>

<file path=xl/sharedStrings.xml><?xml version="1.0" encoding="utf-8"?>
<sst xmlns="http://schemas.openxmlformats.org/spreadsheetml/2006/main" count="229" uniqueCount="151">
  <si>
    <t>氏名</t>
  </si>
  <si>
    <t>参加クラス</t>
  </si>
  <si>
    <t>性別</t>
  </si>
  <si>
    <t>男</t>
  </si>
  <si>
    <t>チーム名</t>
  </si>
  <si>
    <t>走順</t>
  </si>
  <si>
    <t>1走</t>
  </si>
  <si>
    <t>2走</t>
  </si>
  <si>
    <t>3走</t>
  </si>
  <si>
    <t>4走</t>
  </si>
  <si>
    <t>5走</t>
  </si>
  <si>
    <t>6走</t>
  </si>
  <si>
    <t>7走</t>
  </si>
  <si>
    <t>年齢</t>
  </si>
  <si>
    <t>参加形態</t>
  </si>
  <si>
    <t>記入例</t>
  </si>
  <si>
    <t>正規</t>
  </si>
  <si>
    <t>女</t>
  </si>
  <si>
    <t>宝剣直人</t>
  </si>
  <si>
    <t>特別表彰対象</t>
  </si>
  <si>
    <t>（ベテランカップの記入は4走まで。英数字は半角でお願いします。）</t>
  </si>
  <si>
    <t>箕輪みるく</t>
  </si>
  <si>
    <t>早太郎クラブ</t>
  </si>
  <si>
    <t>霊犬早太郎</t>
  </si>
  <si>
    <t>エントリ代表者氏名</t>
  </si>
  <si>
    <t>電話番号</t>
  </si>
  <si>
    <t>郵便番号</t>
  </si>
  <si>
    <t>住所</t>
  </si>
  <si>
    <t>E-mail</t>
  </si>
  <si>
    <t>クラブ名</t>
  </si>
  <si>
    <t>選択してください</t>
  </si>
  <si>
    <t>生年月日</t>
  </si>
  <si>
    <t>参加費払込金融機関名</t>
  </si>
  <si>
    <t>支店、郵便局名</t>
  </si>
  <si>
    <t>振込み日</t>
  </si>
  <si>
    <t>携帯番号</t>
  </si>
  <si>
    <t>（実在しない氏名でのエントリーはできません。）</t>
  </si>
  <si>
    <t>-</t>
  </si>
  <si>
    <r>
      <t>個人
合計
費用</t>
    </r>
    <r>
      <rPr>
        <sz val="9"/>
        <rFont val="ＭＳ Ｐゴシック"/>
        <family val="3"/>
      </rPr>
      <t xml:space="preserve">
（自動
 計算）</t>
    </r>
  </si>
  <si>
    <t>男</t>
  </si>
  <si>
    <t>池山 さやか</t>
  </si>
  <si>
    <t>女</t>
  </si>
  <si>
    <t>池山さやか</t>
  </si>
  <si>
    <t>霊犬 早太郎</t>
  </si>
  <si>
    <t>090-9999-9999</t>
  </si>
  <si>
    <t>本大会エントリーにて集めた個人情報は、本大会実施の目的と、次回大会の本人への通知目的以外には利用しません。</t>
  </si>
  <si>
    <t>欄が足らない場合は、記入前に横方向に必要分選択して、コピーしたあと、”コピーしたセルの挿入”を行って下さい。</t>
  </si>
  <si>
    <t>合計</t>
  </si>
  <si>
    <t>希望クラブは下段記入、もしくは添付で原稿をご用意ください。</t>
  </si>
  <si>
    <t>プログラムクラブ広告スペース(無料）</t>
  </si>
  <si>
    <t>ES 関東Ｃ</t>
  </si>
  <si>
    <t>　新入会員募集中！　</t>
  </si>
  <si>
    <r>
      <t>広告原稿の欄</t>
    </r>
    <r>
      <rPr>
        <sz val="8"/>
        <rFont val="ＭＳ Ｐゴシック"/>
        <family val="3"/>
      </rPr>
      <t>（テキストベース）</t>
    </r>
  </si>
  <si>
    <r>
      <t>（テキストベースの）</t>
    </r>
    <r>
      <rPr>
        <sz val="9"/>
        <rFont val="ＭＳ Ｐゴシック"/>
        <family val="3"/>
      </rPr>
      <t>広告原稿の見本</t>
    </r>
  </si>
  <si>
    <t>リレー競技に、斡旋希望で出場したい個人の方は、メールなどにて個別に主催者にご相談下さい。</t>
  </si>
  <si>
    <t>（生年月日の欄は必ずご記入願います。傷害保険に必要です。年齢は自動計算になっています）</t>
  </si>
  <si>
    <t>れいけん はやたろう</t>
  </si>
  <si>
    <t>いけやま さやか</t>
  </si>
  <si>
    <t>にしはるちかじろう</t>
  </si>
  <si>
    <t>天竜 四郎</t>
  </si>
  <si>
    <t>てんりゆう しろう</t>
  </si>
  <si>
    <t>箕輪 みるく</t>
  </si>
  <si>
    <t>みのわ みるく</t>
  </si>
  <si>
    <t>宝剣 直人</t>
  </si>
  <si>
    <t>ほうけん なおと</t>
  </si>
  <si>
    <r>
      <t>生年月日</t>
    </r>
    <r>
      <rPr>
        <sz val="9"/>
        <rFont val="ＭＳ Ｐゴシック"/>
        <family val="3"/>
      </rPr>
      <t xml:space="preserve">
（19**年*月*日）
（保険で必要）</t>
    </r>
  </si>
  <si>
    <r>
      <t>携帯電話番号</t>
    </r>
    <r>
      <rPr>
        <sz val="12"/>
        <rFont val="ＭＳ Ｐゴシック"/>
        <family val="3"/>
      </rPr>
      <t xml:space="preserve">
</t>
    </r>
    <r>
      <rPr>
        <sz val="9"/>
        <rFont val="ＭＳ Ｐゴシック"/>
        <family val="3"/>
      </rPr>
      <t>大会中、連絡が必要なときに使用します。
半角数字とハイフンで記入してください。</t>
    </r>
  </si>
  <si>
    <t>ふりがな
（ひらがな）</t>
  </si>
  <si>
    <t>性
別</t>
  </si>
  <si>
    <t>代表者：土井 聡</t>
  </si>
  <si>
    <t>ｳｪﾌﾞｻｲﾄ： http://www.orienteering.com/~eskanto/</t>
  </si>
  <si>
    <t>欄が足らない場合は3行～15行を選択＞コピー＞コピーしたセルの挿入で欄を増やして使用して下さい</t>
  </si>
  <si>
    <t>要望など</t>
  </si>
  <si>
    <t>(クラブカップリレーでは誰がどのカードe-cardを使用しても構いません。個人手配のカードとあわせて勘案下さい）</t>
  </si>
  <si>
    <r>
      <t>年齢</t>
    </r>
    <r>
      <rPr>
        <sz val="8"/>
        <rFont val="ＭＳ Ｐゴシック"/>
        <family val="3"/>
      </rPr>
      <t>（自動計算）</t>
    </r>
  </si>
  <si>
    <r>
      <t>生年月日</t>
    </r>
    <r>
      <rPr>
        <sz val="6"/>
        <rFont val="ＭＳ Ｐゴシック"/>
        <family val="3"/>
      </rPr>
      <t>（半角で//区切りで書く）</t>
    </r>
  </si>
  <si>
    <t>W21</t>
  </si>
  <si>
    <t>M50</t>
  </si>
  <si>
    <r>
      <t>E-Card No.</t>
    </r>
    <r>
      <rPr>
        <sz val="9"/>
        <rFont val="ＭＳ Ｐゴシック"/>
        <family val="3"/>
      </rPr>
      <t xml:space="preserve">
(マイカードを利用する方は番号を記入してください）</t>
    </r>
  </si>
  <si>
    <t>全ての競技種目共通で本申込書を使用下さい。</t>
  </si>
  <si>
    <t xml:space="preserve">〒　　　　－　　　　　　
</t>
  </si>
  <si>
    <t>銀行</t>
  </si>
  <si>
    <t>局・支店</t>
  </si>
  <si>
    <t>下の見本（一昨年のもの）のようにご記入下さい</t>
  </si>
  <si>
    <t>e-cardのクラブ内のやりくり法については要項をよくお読み下さい。</t>
  </si>
  <si>
    <t>どのような申込みの場合でも、このシートの灰色部分は必ずご記入下さい。</t>
  </si>
  <si>
    <t>薄緑色部分は自動で計算されます。</t>
  </si>
  <si>
    <t>計算式などには、万全を期しておりますが、万一不具合など発見されましたら、問合せ先（山川）まで、至急ご連絡下さい。</t>
  </si>
  <si>
    <t>over300</t>
  </si>
  <si>
    <t>西春近三郎</t>
  </si>
  <si>
    <t>東春近林檎</t>
  </si>
  <si>
    <t>（リレー競技での(レンタルe-cardは、クラブ単位での申込になります。【表紙】シートで申込みます。）</t>
  </si>
  <si>
    <t>列を削除したり、普通のコピー＆ペーストでは自動の計算式が崩れる場合があります。お気をつけ下さい。</t>
  </si>
  <si>
    <t>東春近林檎</t>
  </si>
  <si>
    <t>ひがしはるちかりんご</t>
  </si>
  <si>
    <t>西春近三郎</t>
  </si>
  <si>
    <t xml:space="preserve">
スプリント大会
参加費
（自動
 計算）</t>
  </si>
  <si>
    <t>チャレンジ</t>
  </si>
  <si>
    <t>レンタル</t>
  </si>
  <si>
    <t>マイカード使用</t>
  </si>
  <si>
    <t>連絡先：GHH07625●nifty.ne.jp</t>
  </si>
  <si>
    <r>
      <t>（全体の表紙）</t>
    </r>
    <r>
      <rPr>
        <sz val="9"/>
        <color indexed="10"/>
        <rFont val="ＭＳ Ｐゴシック"/>
        <family val="3"/>
      </rPr>
      <t>個人種目（スプリントＯ）のみの申込も必ずこの表紙シート（灰色内）をご記入下さい</t>
    </r>
  </si>
  <si>
    <t>クラブ７人リレー2011申込用紙(表紙）</t>
  </si>
  <si>
    <t>クラブ7人リレー参加形態</t>
  </si>
  <si>
    <t>クラブ７人リレークラス（一般）チーム数（\21,000）</t>
  </si>
  <si>
    <t>クラブ７人リレークラス（学生高校生以下）チーム数（\17,000）</t>
  </si>
  <si>
    <t>ベテランリレー（一般）チーム数（\12,000）</t>
  </si>
  <si>
    <t>ベテランリレー（学生高校生以下）チーム数（\10,000）</t>
  </si>
  <si>
    <t>クラブ７人リレーで、レンタルするe-cardの枚数（\300/枚）</t>
  </si>
  <si>
    <t>個人の申込みでも、クラブの申込みでも、この用紙を利用下さい。円滑な処理進行のため、極力クラブ単位で一括して申し込んで下さい。</t>
  </si>
  <si>
    <t>クラブ７人リレーでは、誰がそのカードを使用しても構いません。（継走には1チーム3枚必要です）</t>
  </si>
  <si>
    <t>ここで申込まれたクラブ７人リレー用のレンタルe-cardは、リレー競技後に配布した封筒に入れて同じ単位で一括して返却していただきます。</t>
  </si>
  <si>
    <t>M75</t>
  </si>
  <si>
    <t>クラブ7人リレー</t>
  </si>
  <si>
    <t>天竜四郎（補強）</t>
  </si>
  <si>
    <t>(参加費：クラブ7人リレー \21,000/チーム・ベテランリレー \12,000/チーム）</t>
  </si>
  <si>
    <t>(学生・高校生以下だけで構成されるチームの参加費：
    クラブ7人リレー \17,000/チーム・ベテランカップ \10,000/チーム）</t>
  </si>
  <si>
    <t>（クラブ外からの補強選手を登録する場合は、例のように氏名に続けて（補強）と記載し、朱色化して下さい。）</t>
  </si>
  <si>
    <t>（補強選手の登録は1チームにつき1名、エントリ時の登録のみ有効で変更はできません。走順の変更は可能です。）</t>
  </si>
  <si>
    <t>個人オリエンテーリング競技（３枚目のシート）の参加費等の合計（自動計算です）</t>
  </si>
  <si>
    <r>
      <t>クラブ７人リレー参加費合計</t>
    </r>
    <r>
      <rPr>
        <sz val="9"/>
        <color indexed="53"/>
        <rFont val="ＭＳ Ｐゴシック"/>
        <family val="3"/>
      </rPr>
      <t>（自動計算です）</t>
    </r>
  </si>
  <si>
    <r>
      <t>すべての参加費合計</t>
    </r>
    <r>
      <rPr>
        <sz val="9"/>
        <color indexed="53"/>
        <rFont val="ＭＳ Ｐゴシック"/>
        <family val="3"/>
      </rPr>
      <t>（自動計算です）</t>
    </r>
  </si>
  <si>
    <r>
      <t>(オリエンテーリング）</t>
    </r>
    <r>
      <rPr>
        <b/>
        <u val="single"/>
        <sz val="12"/>
        <color indexed="48"/>
        <rFont val="ＭＳ Ｐゴシック"/>
        <family val="3"/>
      </rPr>
      <t>クラブ７人リレー2012in</t>
    </r>
    <r>
      <rPr>
        <b/>
        <u val="single"/>
        <sz val="9"/>
        <color indexed="48"/>
        <rFont val="ＭＳ Ｐゴシック"/>
        <family val="3"/>
      </rPr>
      <t>帝釈峡スコラ高原</t>
    </r>
    <r>
      <rPr>
        <sz val="9"/>
        <rFont val="ＭＳ Ｐゴシック"/>
        <family val="3"/>
      </rPr>
      <t xml:space="preserve"> </t>
    </r>
    <r>
      <rPr>
        <b/>
        <u val="single"/>
        <sz val="9"/>
        <color indexed="48"/>
        <rFont val="ＭＳ Ｐゴシック"/>
        <family val="3"/>
      </rPr>
      <t>(山川メモリアル)</t>
    </r>
    <r>
      <rPr>
        <sz val="9"/>
        <color indexed="48"/>
        <rFont val="ＭＳ Ｐゴシック"/>
        <family val="3"/>
      </rPr>
      <t>　</t>
    </r>
    <r>
      <rPr>
        <sz val="10"/>
        <rFont val="ＭＳ Ｐゴシック"/>
        <family val="3"/>
      </rPr>
      <t xml:space="preserve">申込用紙e-mail版 </t>
    </r>
  </si>
  <si>
    <t>↑バウチャー減額分</t>
  </si>
  <si>
    <r>
      <t>（〆切</t>
    </r>
    <r>
      <rPr>
        <b/>
        <sz val="8"/>
        <color indexed="10"/>
        <rFont val="ＭＳ Ｐゴシック"/>
        <family val="3"/>
      </rPr>
      <t>４月１４日</t>
    </r>
    <r>
      <rPr>
        <sz val="8"/>
        <rFont val="ＭＳ Ｐゴシック"/>
        <family val="3"/>
      </rPr>
      <t>・土曜日）</t>
    </r>
  </si>
  <si>
    <t>↑実際の振込額</t>
  </si>
  <si>
    <t>　ヒロシマに来たってうちが勿論連覇じゃけん、クラブカップ７人リレーだけでなく、取れる多くのタイトルをいただくべ。</t>
  </si>
  <si>
    <t>７人リレー日光大会の賞品（バウチャー）使用によって参加費の減額を受ける場合は、その減額総額をここに記入して下さい。薄緑色に塗られた自動計算の部分の計算式は一旦そのままに自動で入力されるままにしておき、振込の際は、減額した分を振り込んでいただければ良いです。下の欄にバウチャーの内容（例：７人リレー日光／優勝）をお書き下さい。</t>
  </si>
  <si>
    <t>バウチャーの内容</t>
  </si>
  <si>
    <r>
      <t>(オリエンテーリング)</t>
    </r>
    <r>
      <rPr>
        <b/>
        <u val="single"/>
        <sz val="12"/>
        <rFont val="ＭＳ Ｐゴシック"/>
        <family val="3"/>
      </rPr>
      <t>クラブ7人リレー2012</t>
    </r>
    <r>
      <rPr>
        <b/>
        <u val="single"/>
        <sz val="8"/>
        <rFont val="ＭＳ Ｐゴシック"/>
        <family val="3"/>
      </rPr>
      <t>(山川メモリアル)</t>
    </r>
    <r>
      <rPr>
        <b/>
        <u val="single"/>
        <sz val="12"/>
        <rFont val="ＭＳ Ｐゴシック"/>
        <family val="3"/>
      </rPr>
      <t xml:space="preserve"> エントリ用紙</t>
    </r>
  </si>
  <si>
    <r>
      <t>クラブ７人リレー前々日</t>
    </r>
    <r>
      <rPr>
        <b/>
        <u val="single"/>
        <sz val="11"/>
        <color indexed="48"/>
        <rFont val="ＭＳ Ｐゴシック"/>
        <family val="3"/>
      </rPr>
      <t>（帝釈スプリント大会／第３回山スペ）</t>
    </r>
    <r>
      <rPr>
        <b/>
        <u val="single"/>
        <sz val="18"/>
        <color indexed="48"/>
        <rFont val="ＭＳ Ｐゴシック"/>
        <family val="3"/>
      </rPr>
      <t>申込書</t>
    </r>
  </si>
  <si>
    <t>帝釈スプリントは、広島OLC発行の要項経由でも、本申込書経由でもどちらからでも申込めます。</t>
  </si>
  <si>
    <t xml:space="preserve">
スプリントのみ
E-card
レンタル
費用
（自動
 計算）</t>
  </si>
  <si>
    <t>年齢
(自動計算）
（2013年3月31日現在）</t>
  </si>
  <si>
    <r>
      <t xml:space="preserve">e-cardレンタル
</t>
    </r>
    <r>
      <rPr>
        <b/>
        <sz val="10"/>
        <color indexed="10"/>
        <rFont val="ＭＳ Ｐゴシック"/>
        <family val="3"/>
      </rPr>
      <t>スプリントレースのみ用です。</t>
    </r>
    <r>
      <rPr>
        <sz val="9"/>
        <rFont val="ＭＳ Ｐゴシック"/>
        <family val="3"/>
      </rPr>
      <t xml:space="preserve">
\300
</t>
    </r>
  </si>
  <si>
    <r>
      <t>５月３日（木）</t>
    </r>
    <r>
      <rPr>
        <sz val="9"/>
        <rFont val="ＭＳ Ｐゴシック"/>
        <family val="3"/>
      </rPr>
      <t xml:space="preserve">
スプリント</t>
    </r>
    <r>
      <rPr>
        <b/>
        <sz val="9"/>
        <rFont val="ＭＳ Ｐゴシック"/>
        <family val="3"/>
      </rPr>
      <t xml:space="preserve">大会
</t>
    </r>
    <r>
      <rPr>
        <sz val="9"/>
        <rFont val="ＭＳ Ｐゴシック"/>
        <family val="3"/>
      </rPr>
      <t>参加クラス
チャレンジ \1000
M12/W12 \1000
M15/W15 \1000
M18/W18 \1500
M20/W20 \1800
上記以外 \2000
但し、年少者が上級クラスに出場する場合年齢相当の参加費
（自動で計算）</t>
    </r>
  </si>
  <si>
    <t>W21／18歳以下</t>
  </si>
  <si>
    <t>B</t>
  </si>
  <si>
    <r>
      <t>５月３日（木）</t>
    </r>
    <r>
      <rPr>
        <sz val="9"/>
        <rFont val="ＭＳ Ｐゴシック"/>
        <family val="3"/>
      </rPr>
      <t xml:space="preserve">
スプリント</t>
    </r>
    <r>
      <rPr>
        <b/>
        <sz val="9"/>
        <rFont val="ＭＳ Ｐゴシック"/>
        <family val="3"/>
      </rPr>
      <t xml:space="preserve">大会
</t>
    </r>
    <r>
      <rPr>
        <sz val="9"/>
        <rFont val="ＭＳ Ｐゴシック"/>
        <family val="3"/>
      </rPr>
      <t>参加クラス
チャレンジ \1000
M12/W12 \1000
M15/W15 \1000
M18/W18 \1500
M20/W20 \1800
上記以外 \2000
但し、年少者が上級クラスに出場する場合年齢相当の参加費※
（自動で計算）</t>
    </r>
  </si>
  <si>
    <t>※詳細は広島ＯＬＣ発行の要項「国民休暇村帝釈峡スプリントオリエンテーリング大会」を参照して下さい。</t>
  </si>
  <si>
    <r>
      <t>備考</t>
    </r>
    <r>
      <rPr>
        <sz val="9"/>
        <rFont val="ＭＳ Ｐゴシック"/>
        <family val="3"/>
      </rPr>
      <t xml:space="preserve">
個人ごとの備考コメントがあればお書き下さい
ユニバセレ（指定レース），JWOC選手選考（参考レース）の方はこの欄にその旨明記してください。</t>
    </r>
  </si>
  <si>
    <t>JWOC選考希望</t>
  </si>
  <si>
    <t>ユニバセレ</t>
  </si>
  <si>
    <r>
      <t>競技者登録番号.</t>
    </r>
    <r>
      <rPr>
        <sz val="9"/>
        <rFont val="ＭＳ Ｐゴシック"/>
        <family val="3"/>
      </rPr>
      <t xml:space="preserve">
(ＪＯＡの競技者登録番号を記入してください）</t>
    </r>
  </si>
  <si>
    <t xml:space="preserve">
競技者一時登録費用
（自動
 計算）</t>
  </si>
  <si>
    <t>一時登録する</t>
  </si>
  <si>
    <t>15歳以下無料登録</t>
  </si>
  <si>
    <t>187-04-196</t>
  </si>
  <si>
    <t>164-11-098</t>
  </si>
  <si>
    <t>161-12-001</t>
  </si>
  <si>
    <r>
      <t>競技者一時登録</t>
    </r>
    <r>
      <rPr>
        <sz val="9"/>
        <rFont val="ＭＳ Ｐゴシック"/>
        <family val="3"/>
      </rPr>
      <t xml:space="preserve">
(公認大会対象クラスに非登録者が出場する場合、一時登録（\500）が必要です。但し、15歳以下は登録料無料
Bクラス登録料不要）</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</si>
</sst>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quot;チーム&quot;"/>
    <numFmt numFmtId="182" formatCode="0&quot;枚&quot;"/>
    <numFmt numFmtId="183" formatCode="0&quot;部&quot;"/>
    <numFmt numFmtId="184" formatCode="0&quot;人&quot;"/>
    <numFmt numFmtId="185" formatCode="&quot;\&quot;#,##0_);[Red]\(&quot;\&quot;#,##0\)"/>
    <numFmt numFmtId="186" formatCode="00&quot;歳&quot;"/>
    <numFmt numFmtId="187" formatCode="0_ "/>
    <numFmt numFmtId="188" formatCode="mmm\-yyyy"/>
    <numFmt numFmtId="189" formatCode="&quot;\&quot;#.##0;&quot;\&quot;\-#.##0"/>
    <numFmt numFmtId="190" formatCode="#,##0_ "/>
    <numFmt numFmtId="191" formatCode="&quot;人&quot;"/>
  </numFmts>
  <fonts count="59">
    <font>
      <sz val="11"/>
      <name val="ＭＳ Ｐゴシック"/>
      <family val="0"/>
    </font>
    <font>
      <sz val="6"/>
      <name val="ＭＳ Ｐゴシック"/>
      <family val="3"/>
    </font>
    <font>
      <sz val="9"/>
      <name val="ＭＳ Ｐゴシック"/>
      <family val="3"/>
    </font>
    <font>
      <b/>
      <sz val="12"/>
      <name val="ＭＳ Ｐゴシック"/>
      <family val="3"/>
    </font>
    <font>
      <b/>
      <u val="single"/>
      <sz val="12"/>
      <name val="ＭＳ Ｐゴシック"/>
      <family val="3"/>
    </font>
    <font>
      <b/>
      <u val="single"/>
      <sz val="9"/>
      <name val="ＭＳ Ｐゴシック"/>
      <family val="3"/>
    </font>
    <font>
      <sz val="9"/>
      <color indexed="10"/>
      <name val="ＭＳ Ｐゴシック"/>
      <family val="3"/>
    </font>
    <font>
      <b/>
      <sz val="12"/>
      <color indexed="10"/>
      <name val="ＭＳ Ｐゴシック"/>
      <family val="3"/>
    </font>
    <font>
      <sz val="8"/>
      <name val="ＭＳ Ｐゴシック"/>
      <family val="3"/>
    </font>
    <font>
      <b/>
      <sz val="9"/>
      <name val="ＭＳ Ｐゴシック"/>
      <family val="3"/>
    </font>
    <font>
      <sz val="7"/>
      <name val="ＭＳ Ｐゴシック"/>
      <family val="3"/>
    </font>
    <font>
      <b/>
      <sz val="16"/>
      <color indexed="10"/>
      <name val="ＭＳ Ｐゴシック"/>
      <family val="3"/>
    </font>
    <font>
      <u val="single"/>
      <sz val="11"/>
      <color indexed="12"/>
      <name val="ＭＳ Ｐゴシック"/>
      <family val="3"/>
    </font>
    <font>
      <u val="single"/>
      <sz val="11"/>
      <color indexed="36"/>
      <name val="ＭＳ Ｐゴシック"/>
      <family val="3"/>
    </font>
    <font>
      <sz val="9"/>
      <color indexed="8"/>
      <name val="ＭＳ Ｐゴシック"/>
      <family val="3"/>
    </font>
    <font>
      <sz val="9"/>
      <color indexed="55"/>
      <name val="ＭＳ Ｐゴシック"/>
      <family val="3"/>
    </font>
    <font>
      <b/>
      <sz val="8"/>
      <color indexed="10"/>
      <name val="ＭＳ Ｐゴシック"/>
      <family val="3"/>
    </font>
    <font>
      <sz val="12"/>
      <name val="ＭＳ Ｐゴシック"/>
      <family val="3"/>
    </font>
    <font>
      <sz val="12"/>
      <color indexed="10"/>
      <name val="ＭＳ Ｐゴシック"/>
      <family val="3"/>
    </font>
    <font>
      <sz val="8"/>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0"/>
    </font>
    <font>
      <sz val="8"/>
      <color indexed="12"/>
      <name val="ＭＳ Ｐゴシック"/>
      <family val="3"/>
    </font>
    <font>
      <b/>
      <sz val="12"/>
      <name val="Century"/>
      <family val="1"/>
    </font>
    <font>
      <sz val="16"/>
      <name val="ＭＳ Ｐゴシック"/>
      <family val="3"/>
    </font>
    <font>
      <sz val="14"/>
      <name val="ＭＳ Ｐゴシック"/>
      <family val="3"/>
    </font>
    <font>
      <b/>
      <u val="single"/>
      <sz val="12"/>
      <color indexed="48"/>
      <name val="Times New Roman"/>
      <family val="1"/>
    </font>
    <font>
      <sz val="9"/>
      <color indexed="22"/>
      <name val="ＭＳ Ｐゴシック"/>
      <family val="3"/>
    </font>
    <font>
      <b/>
      <u val="single"/>
      <sz val="12"/>
      <color indexed="48"/>
      <name val="ＭＳ Ｐゴシック"/>
      <family val="3"/>
    </font>
    <font>
      <b/>
      <u val="single"/>
      <sz val="10"/>
      <color indexed="10"/>
      <name val="ＭＳ Ｐゴシック"/>
      <family val="3"/>
    </font>
    <font>
      <u val="single"/>
      <sz val="9"/>
      <color indexed="10"/>
      <name val="ＭＳ Ｐゴシック"/>
      <family val="3"/>
    </font>
    <font>
      <b/>
      <u val="single"/>
      <sz val="18"/>
      <color indexed="48"/>
      <name val="ＭＳ Ｐゴシック"/>
      <family val="3"/>
    </font>
    <font>
      <sz val="9"/>
      <name val="MS UI Gothic"/>
      <family val="3"/>
    </font>
    <font>
      <b/>
      <u val="single"/>
      <sz val="8"/>
      <color indexed="48"/>
      <name val="ＭＳ Ｐゴシック"/>
      <family val="3"/>
    </font>
    <font>
      <sz val="9"/>
      <color indexed="48"/>
      <name val="ＭＳ Ｐゴシック"/>
      <family val="3"/>
    </font>
    <font>
      <b/>
      <u val="single"/>
      <sz val="9"/>
      <color indexed="48"/>
      <name val="ＭＳ Ｐゴシック"/>
      <family val="3"/>
    </font>
    <font>
      <b/>
      <u val="single"/>
      <sz val="11"/>
      <color indexed="48"/>
      <name val="ＭＳ Ｐゴシック"/>
      <family val="3"/>
    </font>
    <font>
      <b/>
      <u val="single"/>
      <sz val="8"/>
      <name val="ＭＳ Ｐゴシック"/>
      <family val="3"/>
    </font>
    <font>
      <sz val="9"/>
      <color indexed="53"/>
      <name val="ＭＳ Ｐゴシック"/>
      <family val="3"/>
    </font>
    <font>
      <sz val="10"/>
      <name val="ＭＳ Ｐゴシック"/>
      <family val="3"/>
    </font>
    <font>
      <sz val="6"/>
      <color indexed="10"/>
      <name val="ＭＳ Ｐゴシック"/>
      <family val="3"/>
    </font>
    <font>
      <b/>
      <sz val="8"/>
      <name val="ＭＳ Ｐゴシック"/>
      <family val="3"/>
    </font>
    <font>
      <b/>
      <sz val="10"/>
      <color indexed="10"/>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style="thin"/>
      <right style="medium"/>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medium"/>
      <right>
        <color indexed="63"/>
      </right>
      <top style="medium"/>
      <bottom style="thin"/>
    </border>
    <border>
      <left style="thin"/>
      <right>
        <color indexed="63"/>
      </right>
      <top style="medium"/>
      <bottom style="thin"/>
    </border>
    <border>
      <left style="thin"/>
      <right>
        <color indexed="63"/>
      </right>
      <top style="thin"/>
      <bottom style="thin"/>
    </border>
    <border>
      <left style="thin"/>
      <right>
        <color indexed="63"/>
      </right>
      <top style="medium"/>
      <bottom style="medium"/>
    </border>
    <border>
      <left style="medium"/>
      <right style="thin"/>
      <top style="medium"/>
      <bottom>
        <color indexed="63"/>
      </bottom>
    </border>
    <border>
      <left style="thin"/>
      <right style="medium"/>
      <top style="medium"/>
      <bottom style="thin"/>
    </border>
    <border>
      <left style="thin"/>
      <right style="medium"/>
      <top style="thin"/>
      <bottom style="thin"/>
    </border>
    <border>
      <left style="thin"/>
      <right>
        <color indexed="63"/>
      </right>
      <top>
        <color indexed="63"/>
      </top>
      <bottom style="thin"/>
    </border>
    <border>
      <left style="medium"/>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style="thin"/>
      <top style="medium"/>
      <bottom style="thin"/>
    </border>
    <border>
      <left style="thin"/>
      <right style="medium"/>
      <top style="thin"/>
      <bottom style="medium"/>
    </border>
    <border>
      <left style="medium"/>
      <right style="medium"/>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style="thin"/>
      <right style="thin"/>
      <top style="medium"/>
      <bottom style="thin"/>
    </border>
    <border>
      <left style="thin"/>
      <right style="medium"/>
      <top>
        <color indexed="63"/>
      </top>
      <bottom style="thin"/>
    </border>
    <border>
      <left style="medium"/>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1"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2" borderId="2" applyNumberFormat="0" applyFont="0" applyAlignment="0" applyProtection="0"/>
    <xf numFmtId="0" fontId="25" fillId="0" borderId="3" applyNumberFormat="0" applyFill="0" applyAlignment="0" applyProtection="0"/>
    <xf numFmtId="0" fontId="26" fillId="3" borderId="0" applyNumberFormat="0" applyBorder="0" applyAlignment="0" applyProtection="0"/>
    <xf numFmtId="0" fontId="27" fillId="23"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3"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4" applyNumberFormat="0" applyAlignment="0" applyProtection="0"/>
    <xf numFmtId="0" fontId="13" fillId="0" borderId="0" applyNumberFormat="0" applyFill="0" applyBorder="0" applyAlignment="0" applyProtection="0"/>
    <xf numFmtId="0" fontId="36" fillId="4" borderId="0" applyNumberFormat="0" applyBorder="0" applyAlignment="0" applyProtection="0"/>
  </cellStyleXfs>
  <cellXfs count="177">
    <xf numFmtId="0" fontId="0" fillId="0" borderId="0" xfId="0" applyAlignment="1">
      <alignment vertical="center"/>
    </xf>
    <xf numFmtId="0" fontId="2" fillId="0" borderId="0" xfId="0" applyFont="1" applyAlignment="1">
      <alignment horizontal="left" vertical="center"/>
    </xf>
    <xf numFmtId="0" fontId="3" fillId="0" borderId="0" xfId="0" applyFont="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4" fillId="0" borderId="0" xfId="0" applyFont="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3" fillId="23" borderId="17" xfId="0" applyFont="1" applyFill="1" applyBorder="1" applyAlignment="1">
      <alignment horizontal="left" vertical="center"/>
    </xf>
    <xf numFmtId="0" fontId="3" fillId="23" borderId="18" xfId="0" applyFont="1" applyFill="1" applyBorder="1" applyAlignment="1">
      <alignment horizontal="left" vertical="center"/>
    </xf>
    <xf numFmtId="0" fontId="2" fillId="0" borderId="0" xfId="0" applyFont="1" applyFill="1" applyAlignment="1">
      <alignment horizontal="left" vertical="center"/>
    </xf>
    <xf numFmtId="0" fontId="7" fillId="21" borderId="0" xfId="0" applyFont="1" applyFill="1" applyAlignment="1">
      <alignment horizontal="left" vertical="center"/>
    </xf>
    <xf numFmtId="0" fontId="2" fillId="21" borderId="0" xfId="0" applyFont="1" applyFill="1" applyAlignment="1">
      <alignment horizontal="left" vertical="center"/>
    </xf>
    <xf numFmtId="0" fontId="2" fillId="23" borderId="19" xfId="0" applyFont="1" applyFill="1" applyBorder="1" applyAlignment="1">
      <alignment horizontal="left" vertical="center"/>
    </xf>
    <xf numFmtId="0" fontId="2" fillId="0" borderId="14" xfId="0" applyFont="1" applyFill="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Fill="1" applyBorder="1" applyAlignment="1">
      <alignment horizontal="left" vertical="center"/>
    </xf>
    <xf numFmtId="0" fontId="2" fillId="0" borderId="0" xfId="0" applyFont="1" applyBorder="1" applyAlignment="1">
      <alignment horizontal="left" vertical="center"/>
    </xf>
    <xf numFmtId="0" fontId="2" fillId="0" borderId="0" xfId="0" applyNumberFormat="1" applyFont="1" applyBorder="1" applyAlignment="1" applyProtection="1">
      <alignment horizontal="left" vertical="center"/>
      <protection locked="0"/>
    </xf>
    <xf numFmtId="0" fontId="2" fillId="0" borderId="0" xfId="0" applyNumberFormat="1" applyFont="1" applyAlignment="1" applyProtection="1">
      <alignment horizontal="left" vertical="center"/>
      <protection locked="0"/>
    </xf>
    <xf numFmtId="0" fontId="2" fillId="0" borderId="0" xfId="0" applyNumberFormat="1" applyFont="1" applyAlignment="1" applyProtection="1">
      <alignment horizontal="left" vertical="top"/>
      <protection locked="0"/>
    </xf>
    <xf numFmtId="0" fontId="2" fillId="0" borderId="10" xfId="0" applyNumberFormat="1" applyFont="1" applyBorder="1" applyAlignment="1" applyProtection="1">
      <alignment horizontal="left" vertical="center"/>
      <protection locked="0"/>
    </xf>
    <xf numFmtId="0" fontId="8" fillId="0" borderId="0" xfId="0" applyFont="1" applyBorder="1" applyAlignment="1">
      <alignment horizontal="left" vertical="center"/>
    </xf>
    <xf numFmtId="31" fontId="2" fillId="0" borderId="10" xfId="0" applyNumberFormat="1" applyFont="1" applyBorder="1" applyAlignment="1" applyProtection="1">
      <alignment horizontal="left" vertical="center"/>
      <protection locked="0"/>
    </xf>
    <xf numFmtId="0" fontId="8" fillId="0" borderId="23" xfId="0" applyFont="1" applyFill="1" applyBorder="1" applyAlignment="1">
      <alignment horizontal="left" vertical="center"/>
    </xf>
    <xf numFmtId="0" fontId="2" fillId="0" borderId="24" xfId="0" applyFont="1" applyFill="1" applyBorder="1" applyAlignment="1">
      <alignment horizontal="left" vertical="center"/>
    </xf>
    <xf numFmtId="0" fontId="2" fillId="23" borderId="0" xfId="0" applyFont="1" applyFill="1" applyBorder="1" applyAlignment="1">
      <alignment horizontal="left" vertical="center"/>
    </xf>
    <xf numFmtId="0" fontId="2" fillId="0" borderId="25" xfId="0" applyFont="1" applyBorder="1" applyAlignment="1">
      <alignment horizontal="left" vertical="center"/>
    </xf>
    <xf numFmtId="0" fontId="3" fillId="0" borderId="26" xfId="0" applyFont="1" applyBorder="1" applyAlignment="1">
      <alignment horizontal="left" vertical="center"/>
    </xf>
    <xf numFmtId="0" fontId="3" fillId="0" borderId="18" xfId="0" applyFont="1" applyBorder="1" applyAlignment="1">
      <alignment horizontal="left" vertical="center"/>
    </xf>
    <xf numFmtId="0" fontId="2" fillId="0" borderId="27" xfId="0" applyFont="1" applyFill="1" applyBorder="1" applyAlignment="1">
      <alignment horizontal="left" vertical="center"/>
    </xf>
    <xf numFmtId="0" fontId="2" fillId="0" borderId="28" xfId="0" applyFont="1" applyFill="1" applyBorder="1" applyAlignment="1">
      <alignment horizontal="left" vertical="center"/>
    </xf>
    <xf numFmtId="0" fontId="14" fillId="0" borderId="0" xfId="0" applyFont="1" applyAlignment="1">
      <alignment horizontal="left" vertical="center"/>
    </xf>
    <xf numFmtId="0" fontId="2" fillId="0" borderId="29" xfId="0" applyFont="1" applyBorder="1" applyAlignment="1">
      <alignment horizontal="left" vertical="center"/>
    </xf>
    <xf numFmtId="0" fontId="2" fillId="0" borderId="30" xfId="0" applyFont="1" applyFill="1" applyBorder="1" applyAlignment="1">
      <alignment horizontal="left" vertical="center"/>
    </xf>
    <xf numFmtId="0" fontId="2" fillId="0" borderId="31" xfId="0" applyFont="1" applyFill="1" applyBorder="1" applyAlignment="1">
      <alignment horizontal="left" vertical="center"/>
    </xf>
    <xf numFmtId="0" fontId="2" fillId="0" borderId="32" xfId="0" applyFont="1" applyFill="1" applyBorder="1" applyAlignment="1">
      <alignment horizontal="left" vertical="center"/>
    </xf>
    <xf numFmtId="5" fontId="9" fillId="23" borderId="10" xfId="0" applyNumberFormat="1" applyFont="1" applyFill="1" applyBorder="1" applyAlignment="1" applyProtection="1">
      <alignment horizontal="right" vertical="center"/>
      <protection/>
    </xf>
    <xf numFmtId="0" fontId="0" fillId="0" borderId="0" xfId="0" applyBorder="1" applyAlignment="1">
      <alignment horizontal="center" vertical="center"/>
    </xf>
    <xf numFmtId="0" fontId="15" fillId="4" borderId="10" xfId="0" applyNumberFormat="1" applyFont="1" applyFill="1" applyBorder="1" applyAlignment="1" applyProtection="1">
      <alignment horizontal="left" vertical="top" wrapText="1"/>
      <protection locked="0"/>
    </xf>
    <xf numFmtId="0" fontId="15" fillId="3" borderId="10" xfId="0" applyNumberFormat="1" applyFont="1" applyFill="1" applyBorder="1" applyAlignment="1" applyProtection="1">
      <alignment horizontal="left" vertical="top" wrapText="1"/>
      <protection locked="0"/>
    </xf>
    <xf numFmtId="0" fontId="2" fillId="0" borderId="33" xfId="0" applyFont="1" applyFill="1" applyBorder="1" applyAlignment="1">
      <alignment horizontal="left" vertical="center"/>
    </xf>
    <xf numFmtId="0" fontId="2" fillId="0" borderId="15" xfId="0" applyFont="1" applyFill="1" applyBorder="1" applyAlignment="1">
      <alignment horizontal="left" vertical="center"/>
    </xf>
    <xf numFmtId="0" fontId="10" fillId="0" borderId="33" xfId="0" applyFont="1" applyFill="1" applyBorder="1" applyAlignment="1">
      <alignment horizontal="left" vertical="center"/>
    </xf>
    <xf numFmtId="0" fontId="10" fillId="0" borderId="14" xfId="0" applyFont="1" applyFill="1" applyBorder="1" applyAlignment="1">
      <alignment horizontal="left" vertical="center"/>
    </xf>
    <xf numFmtId="0" fontId="2" fillId="0" borderId="33" xfId="0" applyFont="1" applyBorder="1" applyAlignment="1">
      <alignment horizontal="left" vertical="center"/>
    </xf>
    <xf numFmtId="0" fontId="8" fillId="23" borderId="0" xfId="0" applyFont="1" applyFill="1" applyBorder="1" applyAlignment="1">
      <alignment horizontal="left" vertical="center"/>
    </xf>
    <xf numFmtId="0" fontId="17" fillId="0" borderId="10" xfId="0" applyNumberFormat="1" applyFont="1" applyBorder="1" applyAlignment="1" applyProtection="1">
      <alignment horizontal="left" vertical="center"/>
      <protection locked="0"/>
    </xf>
    <xf numFmtId="0" fontId="3" fillId="23" borderId="10" xfId="0" applyNumberFormat="1" applyFont="1" applyFill="1" applyBorder="1" applyAlignment="1" applyProtection="1">
      <alignment horizontal="left" vertical="top" wrapText="1"/>
      <protection locked="0"/>
    </xf>
    <xf numFmtId="0" fontId="3" fillId="3" borderId="10" xfId="0" applyNumberFormat="1" applyFont="1" applyFill="1" applyBorder="1" applyAlignment="1" applyProtection="1">
      <alignment horizontal="left" vertical="top" wrapText="1"/>
      <protection locked="0"/>
    </xf>
    <xf numFmtId="0" fontId="9" fillId="0" borderId="27" xfId="0" applyFont="1" applyBorder="1" applyAlignment="1">
      <alignment horizontal="right" vertical="center"/>
    </xf>
    <xf numFmtId="14" fontId="9" fillId="0" borderId="34" xfId="0" applyNumberFormat="1" applyFont="1" applyBorder="1" applyAlignment="1">
      <alignment horizontal="left" vertical="center"/>
    </xf>
    <xf numFmtId="0" fontId="2" fillId="0" borderId="35" xfId="0" applyFont="1" applyFill="1" applyBorder="1" applyAlignment="1">
      <alignment horizontal="left" vertical="center"/>
    </xf>
    <xf numFmtId="0" fontId="2" fillId="0" borderId="36" xfId="0" applyFont="1" applyBorder="1" applyAlignment="1">
      <alignment horizontal="left" vertical="center"/>
    </xf>
    <xf numFmtId="0" fontId="2" fillId="0" borderId="18" xfId="0" applyFont="1" applyBorder="1" applyAlignment="1">
      <alignment horizontal="left" vertical="center"/>
    </xf>
    <xf numFmtId="0" fontId="2" fillId="0" borderId="37" xfId="0" applyFont="1" applyBorder="1" applyAlignment="1">
      <alignment horizontal="left" vertical="center"/>
    </xf>
    <xf numFmtId="0" fontId="2" fillId="0" borderId="19" xfId="0" applyFont="1" applyBorder="1" applyAlignment="1">
      <alignment horizontal="left"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38" fillId="0" borderId="0" xfId="0" applyFont="1" applyBorder="1" applyAlignment="1">
      <alignment horizontal="left" vertical="center"/>
    </xf>
    <xf numFmtId="0" fontId="2" fillId="0" borderId="0" xfId="0" applyFont="1" applyBorder="1" applyAlignment="1">
      <alignment vertical="center"/>
    </xf>
    <xf numFmtId="14" fontId="2" fillId="0" borderId="28" xfId="0" applyNumberFormat="1" applyFont="1" applyBorder="1" applyAlignment="1">
      <alignment horizontal="left" vertical="center"/>
    </xf>
    <xf numFmtId="14" fontId="2" fillId="0" borderId="34" xfId="0" applyNumberFormat="1" applyFont="1" applyBorder="1" applyAlignment="1">
      <alignment horizontal="left" vertical="center"/>
    </xf>
    <xf numFmtId="0" fontId="2" fillId="0" borderId="40" xfId="0" applyFont="1" applyBorder="1" applyAlignment="1">
      <alignment horizontal="left" vertical="center"/>
    </xf>
    <xf numFmtId="0" fontId="8" fillId="0" borderId="0" xfId="0" applyFont="1" applyAlignment="1">
      <alignment horizontal="right" vertical="center"/>
    </xf>
    <xf numFmtId="0" fontId="3" fillId="21" borderId="26" xfId="0" applyFont="1" applyFill="1" applyBorder="1" applyAlignment="1">
      <alignment horizontal="left" vertical="center"/>
    </xf>
    <xf numFmtId="0" fontId="3" fillId="21" borderId="18" xfId="0" applyFont="1" applyFill="1" applyBorder="1" applyAlignment="1">
      <alignment horizontal="left" vertical="center"/>
    </xf>
    <xf numFmtId="0" fontId="2" fillId="21" borderId="22" xfId="0" applyFont="1" applyFill="1" applyBorder="1" applyAlignment="1">
      <alignment horizontal="left" vertical="center"/>
    </xf>
    <xf numFmtId="0" fontId="8" fillId="21" borderId="23" xfId="0" applyFont="1" applyFill="1" applyBorder="1" applyAlignment="1">
      <alignment horizontal="left" vertical="center"/>
    </xf>
    <xf numFmtId="0" fontId="2" fillId="21" borderId="14" xfId="0" applyFont="1" applyFill="1" applyBorder="1" applyAlignment="1">
      <alignment horizontal="left" vertical="center"/>
    </xf>
    <xf numFmtId="0" fontId="2" fillId="21" borderId="24" xfId="0" applyFont="1" applyFill="1" applyBorder="1" applyAlignment="1">
      <alignment horizontal="left" vertical="center"/>
    </xf>
    <xf numFmtId="0" fontId="2" fillId="21" borderId="30" xfId="0" applyFont="1" applyFill="1" applyBorder="1" applyAlignment="1">
      <alignment horizontal="left" vertical="center"/>
    </xf>
    <xf numFmtId="0" fontId="2" fillId="21" borderId="31" xfId="0" applyFont="1" applyFill="1" applyBorder="1" applyAlignment="1">
      <alignment horizontal="left" vertical="center"/>
    </xf>
    <xf numFmtId="0" fontId="2" fillId="21" borderId="20" xfId="0" applyFont="1" applyFill="1" applyBorder="1" applyAlignment="1">
      <alignment horizontal="left" vertical="center"/>
    </xf>
    <xf numFmtId="0" fontId="2" fillId="21" borderId="25" xfId="0" applyFont="1" applyFill="1" applyBorder="1" applyAlignment="1">
      <alignment horizontal="left" vertical="center"/>
    </xf>
    <xf numFmtId="0" fontId="2" fillId="21" borderId="33" xfId="0" applyFont="1" applyFill="1" applyBorder="1" applyAlignment="1">
      <alignment horizontal="left" vertical="center"/>
    </xf>
    <xf numFmtId="0" fontId="2" fillId="21" borderId="41" xfId="0" applyFont="1" applyFill="1" applyBorder="1" applyAlignment="1">
      <alignment horizontal="left" vertical="center"/>
    </xf>
    <xf numFmtId="0" fontId="2" fillId="21" borderId="10" xfId="0" applyFont="1" applyFill="1" applyBorder="1" applyAlignment="1">
      <alignment horizontal="left" vertical="center"/>
    </xf>
    <xf numFmtId="0" fontId="2" fillId="21" borderId="11" xfId="0" applyFont="1" applyFill="1" applyBorder="1" applyAlignment="1">
      <alignment horizontal="left" vertical="center"/>
    </xf>
    <xf numFmtId="0" fontId="2" fillId="21" borderId="15" xfId="0" applyFont="1" applyFill="1" applyBorder="1" applyAlignment="1">
      <alignment horizontal="left" vertical="center"/>
    </xf>
    <xf numFmtId="0" fontId="2" fillId="21" borderId="16" xfId="0" applyFont="1" applyFill="1" applyBorder="1" applyAlignment="1">
      <alignment horizontal="left" vertical="center"/>
    </xf>
    <xf numFmtId="0" fontId="2" fillId="21" borderId="27" xfId="0" applyFont="1" applyFill="1" applyBorder="1" applyAlignment="1">
      <alignment horizontal="left" vertical="center"/>
    </xf>
    <xf numFmtId="0" fontId="2" fillId="21" borderId="28" xfId="0" applyFont="1" applyFill="1" applyBorder="1" applyAlignment="1">
      <alignment horizontal="left" vertical="center"/>
    </xf>
    <xf numFmtId="0" fontId="2" fillId="21" borderId="32" xfId="0" applyFont="1" applyFill="1" applyBorder="1" applyAlignment="1">
      <alignment horizontal="left" vertical="center"/>
    </xf>
    <xf numFmtId="0" fontId="2" fillId="21" borderId="21" xfId="0" applyFont="1" applyFill="1" applyBorder="1" applyAlignment="1">
      <alignment horizontal="left" vertical="center"/>
    </xf>
    <xf numFmtId="0" fontId="2" fillId="21" borderId="12" xfId="0" applyFont="1" applyFill="1" applyBorder="1" applyAlignment="1">
      <alignment horizontal="left" vertical="center"/>
    </xf>
    <xf numFmtId="0" fontId="2" fillId="21" borderId="23" xfId="0" applyFont="1" applyFill="1" applyBorder="1" applyAlignment="1">
      <alignment horizontal="left" vertical="center"/>
    </xf>
    <xf numFmtId="14" fontId="2" fillId="21" borderId="27" xfId="0" applyNumberFormat="1" applyFont="1" applyFill="1" applyBorder="1" applyAlignment="1">
      <alignment horizontal="left" vertical="center"/>
    </xf>
    <xf numFmtId="0" fontId="2" fillId="21" borderId="29" xfId="0" applyFont="1" applyFill="1" applyBorder="1" applyAlignment="1">
      <alignment horizontal="left" vertical="center"/>
    </xf>
    <xf numFmtId="14" fontId="2" fillId="21" borderId="28" xfId="0" applyNumberFormat="1" applyFont="1" applyFill="1" applyBorder="1" applyAlignment="1">
      <alignment horizontal="left" vertical="center"/>
    </xf>
    <xf numFmtId="14" fontId="2" fillId="21" borderId="42" xfId="0" applyNumberFormat="1" applyFont="1" applyFill="1" applyBorder="1" applyAlignment="1">
      <alignment horizontal="left" vertical="center"/>
    </xf>
    <xf numFmtId="0" fontId="2" fillId="21" borderId="40" xfId="0" applyFont="1" applyFill="1" applyBorder="1" applyAlignment="1">
      <alignment horizontal="left" vertical="center"/>
    </xf>
    <xf numFmtId="14" fontId="2" fillId="21" borderId="34" xfId="0" applyNumberFormat="1" applyFont="1" applyFill="1" applyBorder="1" applyAlignment="1">
      <alignment horizontal="left" vertical="center"/>
    </xf>
    <xf numFmtId="180" fontId="2" fillId="0" borderId="10" xfId="0" applyNumberFormat="1" applyFont="1" applyFill="1" applyBorder="1" applyAlignment="1" applyProtection="1">
      <alignment horizontal="right" vertical="center"/>
      <protection locked="0"/>
    </xf>
    <xf numFmtId="0" fontId="3" fillId="4" borderId="10" xfId="0" applyNumberFormat="1" applyFont="1" applyFill="1" applyBorder="1" applyAlignment="1" applyProtection="1">
      <alignment horizontal="left" vertical="top" wrapText="1"/>
      <protection locked="0"/>
    </xf>
    <xf numFmtId="0" fontId="18" fillId="21" borderId="10" xfId="0" applyNumberFormat="1" applyFont="1" applyFill="1" applyBorder="1" applyAlignment="1" applyProtection="1">
      <alignment horizontal="left" vertical="center"/>
      <protection locked="0"/>
    </xf>
    <xf numFmtId="0" fontId="6" fillId="21" borderId="10" xfId="0" applyNumberFormat="1" applyFont="1" applyFill="1" applyBorder="1" applyAlignment="1" applyProtection="1">
      <alignment horizontal="left" vertical="center"/>
      <protection locked="0"/>
    </xf>
    <xf numFmtId="0" fontId="6" fillId="21" borderId="10" xfId="0" applyNumberFormat="1" applyFont="1" applyFill="1" applyBorder="1" applyAlignment="1" applyProtection="1">
      <alignment horizontal="center" vertical="center"/>
      <protection locked="0"/>
    </xf>
    <xf numFmtId="0" fontId="11" fillId="21" borderId="0" xfId="0" applyNumberFormat="1" applyFont="1" applyFill="1" applyAlignment="1" applyProtection="1">
      <alignment horizontal="left" vertical="center"/>
      <protection locked="0"/>
    </xf>
    <xf numFmtId="0" fontId="2" fillId="21" borderId="0" xfId="0" applyNumberFormat="1" applyFont="1" applyFill="1" applyAlignment="1" applyProtection="1">
      <alignment horizontal="left" vertical="center"/>
      <protection locked="0"/>
    </xf>
    <xf numFmtId="0" fontId="6" fillId="0" borderId="10" xfId="0" applyNumberFormat="1" applyFont="1" applyFill="1" applyBorder="1" applyAlignment="1" applyProtection="1">
      <alignment horizontal="center" vertical="center"/>
      <protection locked="0"/>
    </xf>
    <xf numFmtId="5" fontId="9" fillId="0" borderId="0" xfId="0" applyNumberFormat="1" applyFont="1" applyFill="1" applyBorder="1" applyAlignment="1" applyProtection="1">
      <alignment horizontal="right" vertical="center"/>
      <protection/>
    </xf>
    <xf numFmtId="5" fontId="39" fillId="23" borderId="10" xfId="0" applyNumberFormat="1" applyFont="1" applyFill="1" applyBorder="1" applyAlignment="1" applyProtection="1">
      <alignment horizontal="right" vertical="center" wrapText="1"/>
      <protection locked="0"/>
    </xf>
    <xf numFmtId="5" fontId="39" fillId="23" borderId="35" xfId="0" applyNumberFormat="1" applyFont="1" applyFill="1" applyBorder="1" applyAlignment="1" applyProtection="1">
      <alignment horizontal="right" vertical="center" wrapText="1"/>
      <protection locked="0"/>
    </xf>
    <xf numFmtId="0" fontId="2" fillId="23" borderId="11" xfId="0" applyFont="1" applyFill="1" applyBorder="1" applyAlignment="1">
      <alignment horizontal="left" vertical="center"/>
    </xf>
    <xf numFmtId="0" fontId="5" fillId="23" borderId="0" xfId="0" applyFont="1" applyFill="1" applyAlignment="1">
      <alignment horizontal="left" vertical="center"/>
    </xf>
    <xf numFmtId="0" fontId="2" fillId="23" borderId="0" xfId="0" applyFont="1" applyFill="1" applyAlignment="1">
      <alignment horizontal="left" vertical="center"/>
    </xf>
    <xf numFmtId="0" fontId="9" fillId="0" borderId="10" xfId="0" applyNumberFormat="1" applyFont="1" applyFill="1" applyBorder="1" applyAlignment="1" applyProtection="1">
      <alignment horizontal="right" vertical="center"/>
      <protection locked="0"/>
    </xf>
    <xf numFmtId="0" fontId="10" fillId="0" borderId="0" xfId="0" applyFont="1" applyBorder="1" applyAlignment="1">
      <alignment horizontal="left" vertical="center" wrapText="1"/>
    </xf>
    <xf numFmtId="0" fontId="0" fillId="0" borderId="0" xfId="0" applyBorder="1" applyAlignment="1">
      <alignment horizontal="left" vertical="center" wrapText="1"/>
    </xf>
    <xf numFmtId="0" fontId="40" fillId="0" borderId="0" xfId="0" applyFont="1" applyBorder="1" applyAlignment="1">
      <alignment horizontal="left" vertical="center"/>
    </xf>
    <xf numFmtId="0" fontId="2" fillId="0" borderId="34" xfId="0" applyFont="1" applyFill="1" applyBorder="1" applyAlignment="1">
      <alignment horizontal="left" vertical="top" wrapText="1"/>
    </xf>
    <xf numFmtId="0" fontId="43" fillId="23" borderId="0" xfId="0" applyFont="1" applyFill="1" applyBorder="1" applyAlignment="1">
      <alignment horizontal="left" vertical="center" wrapText="1"/>
    </xf>
    <xf numFmtId="5" fontId="9" fillId="23" borderId="0" xfId="0" applyNumberFormat="1" applyFont="1" applyFill="1" applyBorder="1" applyAlignment="1">
      <alignment horizontal="left" vertical="center"/>
    </xf>
    <xf numFmtId="0" fontId="19" fillId="23" borderId="0" xfId="0" applyFont="1" applyFill="1" applyBorder="1" applyAlignment="1">
      <alignment horizontal="left" vertical="center" wrapText="1"/>
    </xf>
    <xf numFmtId="0" fontId="2" fillId="21" borderId="0" xfId="0" applyFont="1" applyFill="1" applyBorder="1" applyAlignment="1">
      <alignment horizontal="left" vertical="center"/>
    </xf>
    <xf numFmtId="0" fontId="37" fillId="21" borderId="0" xfId="0" applyFont="1" applyFill="1" applyBorder="1" applyAlignment="1">
      <alignment horizontal="left" vertical="center"/>
    </xf>
    <xf numFmtId="5" fontId="9" fillId="21" borderId="0" xfId="0" applyNumberFormat="1" applyFont="1" applyFill="1" applyBorder="1" applyAlignment="1">
      <alignment horizontal="left" vertical="center"/>
    </xf>
    <xf numFmtId="0" fontId="10" fillId="0" borderId="43" xfId="0" applyFont="1" applyFill="1" applyBorder="1" applyAlignment="1">
      <alignment horizontal="left" vertical="center" wrapText="1"/>
    </xf>
    <xf numFmtId="0" fontId="2" fillId="0" borderId="0" xfId="0" applyFont="1" applyFill="1" applyBorder="1" applyAlignment="1">
      <alignment horizontal="left" vertical="center"/>
    </xf>
    <xf numFmtId="0" fontId="14" fillId="0" borderId="0" xfId="0" applyFont="1" applyFill="1" applyBorder="1" applyAlignment="1">
      <alignment horizontal="left" vertical="center"/>
    </xf>
    <xf numFmtId="14" fontId="2" fillId="0" borderId="27" xfId="0" applyNumberFormat="1" applyFont="1" applyFill="1" applyBorder="1" applyAlignment="1">
      <alignment horizontal="left" vertical="center"/>
    </xf>
    <xf numFmtId="14" fontId="2" fillId="0" borderId="28" xfId="0" applyNumberFormat="1" applyFont="1" applyFill="1" applyBorder="1" applyAlignment="1">
      <alignment horizontal="left" vertical="center"/>
    </xf>
    <xf numFmtId="0" fontId="41" fillId="0" borderId="44" xfId="0" applyNumberFormat="1" applyFont="1" applyBorder="1" applyAlignment="1" applyProtection="1">
      <alignment horizontal="left" vertical="center"/>
      <protection locked="0"/>
    </xf>
    <xf numFmtId="0" fontId="2" fillId="21" borderId="10" xfId="0" applyNumberFormat="1" applyFont="1" applyFill="1" applyBorder="1" applyAlignment="1" applyProtection="1">
      <alignment horizontal="left" vertical="center"/>
      <protection locked="0"/>
    </xf>
    <xf numFmtId="31" fontId="2" fillId="21" borderId="10" xfId="0" applyNumberFormat="1" applyFont="1" applyFill="1" applyBorder="1" applyAlignment="1" applyProtection="1">
      <alignment horizontal="left" vertical="center"/>
      <protection locked="0"/>
    </xf>
    <xf numFmtId="180" fontId="2" fillId="21" borderId="10" xfId="0" applyNumberFormat="1" applyFont="1" applyFill="1" applyBorder="1" applyAlignment="1" applyProtection="1">
      <alignment horizontal="right" vertical="center"/>
      <protection locked="0"/>
    </xf>
    <xf numFmtId="0" fontId="9" fillId="21" borderId="10" xfId="0" applyNumberFormat="1" applyFont="1" applyFill="1" applyBorder="1" applyAlignment="1" applyProtection="1">
      <alignment horizontal="right" vertical="center"/>
      <protection locked="0"/>
    </xf>
    <xf numFmtId="5" fontId="9" fillId="21" borderId="0" xfId="0" applyNumberFormat="1" applyFont="1" applyFill="1" applyBorder="1" applyAlignment="1" applyProtection="1">
      <alignment horizontal="right" vertical="center"/>
      <protection/>
    </xf>
    <xf numFmtId="0" fontId="3" fillId="3" borderId="45" xfId="0" applyNumberFormat="1" applyFont="1" applyFill="1" applyBorder="1" applyAlignment="1" applyProtection="1">
      <alignment horizontal="left" vertical="top" wrapText="1"/>
      <protection locked="0"/>
    </xf>
    <xf numFmtId="0" fontId="8" fillId="21" borderId="10" xfId="0" applyNumberFormat="1" applyFont="1" applyFill="1" applyBorder="1" applyAlignment="1" applyProtection="1">
      <alignment horizontal="left" vertical="center" wrapText="1"/>
      <protection locked="0"/>
    </xf>
    <xf numFmtId="0" fontId="8" fillId="0" borderId="10" xfId="0" applyNumberFormat="1" applyFont="1" applyFill="1" applyBorder="1" applyAlignment="1" applyProtection="1">
      <alignment horizontal="left" vertical="center" wrapText="1"/>
      <protection locked="0"/>
    </xf>
    <xf numFmtId="5" fontId="3" fillId="4" borderId="12" xfId="0" applyNumberFormat="1" applyFont="1" applyFill="1" applyBorder="1" applyAlignment="1">
      <alignment horizontal="right" vertical="center"/>
    </xf>
    <xf numFmtId="181" fontId="2" fillId="0" borderId="27" xfId="0" applyNumberFormat="1" applyFont="1" applyFill="1" applyBorder="1" applyAlignment="1">
      <alignment horizontal="right" vertical="center"/>
    </xf>
    <xf numFmtId="181" fontId="2" fillId="0" borderId="28" xfId="0" applyNumberFormat="1" applyFont="1" applyFill="1" applyBorder="1" applyAlignment="1">
      <alignment horizontal="right" vertical="center"/>
    </xf>
    <xf numFmtId="183" fontId="2" fillId="0" borderId="34" xfId="0" applyNumberFormat="1" applyFont="1" applyFill="1" applyBorder="1" applyAlignment="1">
      <alignment horizontal="right" vertical="center"/>
    </xf>
    <xf numFmtId="0" fontId="3" fillId="21" borderId="35" xfId="0" applyNumberFormat="1" applyFont="1" applyFill="1" applyBorder="1" applyAlignment="1" applyProtection="1">
      <alignment horizontal="center" vertical="center"/>
      <protection locked="0"/>
    </xf>
    <xf numFmtId="0" fontId="3" fillId="0" borderId="35" xfId="0" applyNumberFormat="1" applyFont="1" applyBorder="1" applyAlignment="1" applyProtection="1">
      <alignment horizontal="center" vertical="center"/>
      <protection locked="0"/>
    </xf>
    <xf numFmtId="0" fontId="12" fillId="0" borderId="28" xfId="43" applyFill="1" applyBorder="1" applyAlignment="1">
      <alignment horizontal="left" vertical="center"/>
    </xf>
    <xf numFmtId="0" fontId="45" fillId="0" borderId="0" xfId="0" applyFont="1" applyBorder="1" applyAlignment="1">
      <alignment horizontal="left" vertical="center"/>
    </xf>
    <xf numFmtId="0" fontId="9" fillId="0" borderId="28" xfId="0" applyFont="1" applyBorder="1" applyAlignment="1">
      <alignment horizontal="right" vertical="center"/>
    </xf>
    <xf numFmtId="0" fontId="46" fillId="0" borderId="0" xfId="0" applyFont="1" applyBorder="1" applyAlignment="1">
      <alignment horizontal="left" vertical="center"/>
    </xf>
    <xf numFmtId="0" fontId="47" fillId="0" borderId="44" xfId="0" applyNumberFormat="1" applyFont="1" applyBorder="1" applyAlignment="1" applyProtection="1">
      <alignment horizontal="left" vertical="center"/>
      <protection locked="0"/>
    </xf>
    <xf numFmtId="0" fontId="53" fillId="0" borderId="0" xfId="0" applyFont="1" applyAlignment="1">
      <alignment horizontal="left" vertical="center"/>
    </xf>
    <xf numFmtId="0" fontId="6" fillId="21" borderId="11" xfId="0" applyFont="1" applyFill="1" applyBorder="1" applyAlignment="1">
      <alignment horizontal="left" vertical="center"/>
    </xf>
    <xf numFmtId="0" fontId="6" fillId="0" borderId="0" xfId="0" applyFont="1" applyAlignment="1">
      <alignment horizontal="left" vertical="center"/>
    </xf>
    <xf numFmtId="0" fontId="2" fillId="4" borderId="20" xfId="0" applyFont="1" applyFill="1" applyBorder="1" applyAlignment="1">
      <alignment horizontal="left" vertical="center" wrapText="1"/>
    </xf>
    <xf numFmtId="0" fontId="2" fillId="4" borderId="20" xfId="0" applyFont="1" applyFill="1" applyBorder="1" applyAlignment="1">
      <alignment horizontal="left" vertical="center"/>
    </xf>
    <xf numFmtId="0" fontId="3" fillId="4" borderId="20" xfId="0" applyFont="1" applyFill="1" applyBorder="1" applyAlignment="1">
      <alignment horizontal="left" vertical="center"/>
    </xf>
    <xf numFmtId="182" fontId="2" fillId="0" borderId="46" xfId="0" applyNumberFormat="1" applyFont="1" applyFill="1" applyBorder="1" applyAlignment="1">
      <alignment horizontal="right" vertical="center"/>
    </xf>
    <xf numFmtId="5" fontId="3" fillId="4" borderId="25" xfId="0" applyNumberFormat="1" applyFont="1" applyFill="1" applyBorder="1" applyAlignment="1">
      <alignment horizontal="right" vertical="center"/>
    </xf>
    <xf numFmtId="0" fontId="9" fillId="3" borderId="35" xfId="0" applyFont="1" applyFill="1" applyBorder="1" applyAlignment="1">
      <alignment horizontal="left" vertical="center"/>
    </xf>
    <xf numFmtId="0" fontId="57" fillId="23" borderId="0" xfId="0" applyFont="1" applyFill="1" applyBorder="1" applyAlignment="1">
      <alignment horizontal="left" vertical="center"/>
    </xf>
    <xf numFmtId="5" fontId="3" fillId="3" borderId="35" xfId="0" applyNumberFormat="1" applyFont="1" applyFill="1" applyBorder="1" applyAlignment="1">
      <alignment horizontal="right" vertical="center"/>
    </xf>
    <xf numFmtId="5" fontId="9" fillId="4" borderId="35" xfId="0" applyNumberFormat="1" applyFont="1" applyFill="1" applyBorder="1" applyAlignment="1">
      <alignment horizontal="right" vertical="center"/>
    </xf>
    <xf numFmtId="0" fontId="6" fillId="0" borderId="44" xfId="0" applyNumberFormat="1" applyFont="1" applyBorder="1" applyAlignment="1" applyProtection="1">
      <alignment horizontal="left" vertical="center"/>
      <protection locked="0"/>
    </xf>
    <xf numFmtId="0" fontId="2" fillId="23" borderId="10" xfId="0" applyNumberFormat="1" applyFont="1" applyFill="1" applyBorder="1" applyAlignment="1" applyProtection="1">
      <alignment horizontal="right" vertical="center"/>
      <protection/>
    </xf>
    <xf numFmtId="0" fontId="41" fillId="0" borderId="0" xfId="0" applyNumberFormat="1" applyFont="1" applyBorder="1" applyAlignment="1" applyProtection="1">
      <alignment horizontal="left" vertical="center"/>
      <protection locked="0"/>
    </xf>
    <xf numFmtId="5" fontId="9" fillId="23" borderId="10" xfId="0" applyNumberFormat="1" applyFont="1" applyFill="1" applyBorder="1" applyAlignment="1" applyProtection="1">
      <alignment horizontal="right" vertical="center"/>
      <protection locked="0"/>
    </xf>
    <xf numFmtId="0" fontId="56" fillId="3" borderId="47" xfId="0" applyFont="1" applyFill="1" applyBorder="1" applyAlignment="1">
      <alignment horizontal="left" vertical="center" wrapText="1"/>
    </xf>
    <xf numFmtId="0" fontId="56" fillId="3" borderId="48" xfId="0" applyFont="1" applyFill="1" applyBorder="1" applyAlignment="1">
      <alignment horizontal="left" vertical="center" wrapText="1"/>
    </xf>
    <xf numFmtId="0" fontId="1" fillId="3" borderId="48" xfId="0" applyFont="1" applyFill="1" applyBorder="1" applyAlignment="1">
      <alignment horizontal="left" vertical="center"/>
    </xf>
    <xf numFmtId="0" fontId="1" fillId="3" borderId="49" xfId="0" applyFont="1" applyFill="1" applyBorder="1" applyAlignment="1">
      <alignment horizontal="left" vertical="center"/>
    </xf>
    <xf numFmtId="0" fontId="10" fillId="3" borderId="50" xfId="0" applyFont="1" applyFill="1" applyBorder="1" applyAlignment="1">
      <alignment horizontal="left" vertical="center" wrapText="1"/>
    </xf>
    <xf numFmtId="0" fontId="0" fillId="3" borderId="51" xfId="0" applyFill="1" applyBorder="1" applyAlignment="1">
      <alignment horizontal="left" vertical="center" wrapText="1"/>
    </xf>
    <xf numFmtId="0" fontId="10" fillId="0" borderId="50" xfId="0" applyFont="1" applyBorder="1" applyAlignment="1">
      <alignment horizontal="left" vertical="center" wrapText="1"/>
    </xf>
    <xf numFmtId="0" fontId="0" fillId="0" borderId="51" xfId="0" applyBorder="1" applyAlignment="1">
      <alignment horizontal="left" vertical="center" wrapText="1"/>
    </xf>
    <xf numFmtId="0" fontId="49" fillId="0" borderId="0" xfId="0" applyFont="1" applyBorder="1" applyAlignment="1">
      <alignment horizontal="left" vertical="center"/>
    </xf>
    <xf numFmtId="0" fontId="2" fillId="0" borderId="0" xfId="0" applyFont="1" applyBorder="1" applyAlignment="1">
      <alignment horizontal="left" vertical="center"/>
    </xf>
    <xf numFmtId="0" fontId="41" fillId="23" borderId="0" xfId="0" applyFont="1" applyFill="1" applyBorder="1" applyAlignment="1">
      <alignment horizontal="left" vertical="center"/>
    </xf>
    <xf numFmtId="0" fontId="0" fillId="23" borderId="0" xfId="0" applyFill="1" applyAlignment="1">
      <alignment vertical="center"/>
    </xf>
    <xf numFmtId="0" fontId="14" fillId="0" borderId="0" xfId="0" applyFont="1" applyAlignment="1">
      <alignment horizontal="left" vertical="center" wrapText="1"/>
    </xf>
    <xf numFmtId="0" fontId="42"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65"/>
  <sheetViews>
    <sheetView tabSelected="1" zoomScale="125" zoomScaleNormal="125" workbookViewId="0" topLeftCell="A1">
      <selection activeCell="B1" sqref="B1:C1"/>
    </sheetView>
  </sheetViews>
  <sheetFormatPr defaultColWidth="9.00390625" defaultRowHeight="13.5"/>
  <cols>
    <col min="1" max="1" width="3.125" style="21" customWidth="1"/>
    <col min="2" max="2" width="32.125" style="21" customWidth="1"/>
    <col min="3" max="3" width="41.125" style="21" customWidth="1"/>
    <col min="4" max="4" width="17.625" style="21" customWidth="1"/>
    <col min="5" max="16384" width="9.00390625" style="21" customWidth="1"/>
  </cols>
  <sheetData>
    <row r="1" spans="2:4" ht="20.25" customHeight="1">
      <c r="B1" s="171" t="s">
        <v>122</v>
      </c>
      <c r="C1" s="172"/>
      <c r="D1" s="114"/>
    </row>
    <row r="2" spans="2:4" ht="20.25" customHeight="1">
      <c r="B2" s="145" t="s">
        <v>86</v>
      </c>
      <c r="C2" s="143" t="s">
        <v>79</v>
      </c>
      <c r="D2" s="114"/>
    </row>
    <row r="3" spans="1:4" ht="20.25" customHeight="1">
      <c r="A3" s="30"/>
      <c r="B3" s="173" t="s">
        <v>101</v>
      </c>
      <c r="C3" s="174"/>
      <c r="D3" s="30"/>
    </row>
    <row r="4" spans="1:4" ht="12" thickBot="1">
      <c r="A4" s="30"/>
      <c r="B4" s="30"/>
      <c r="C4" s="30"/>
      <c r="D4" s="30"/>
    </row>
    <row r="5" spans="1:4" ht="11.25">
      <c r="A5" s="30"/>
      <c r="B5" s="45" t="s">
        <v>29</v>
      </c>
      <c r="C5" s="34"/>
      <c r="D5" s="30"/>
    </row>
    <row r="6" spans="1:4" ht="11.25">
      <c r="A6" s="30"/>
      <c r="B6" s="17" t="s">
        <v>24</v>
      </c>
      <c r="C6" s="35"/>
      <c r="D6" s="30"/>
    </row>
    <row r="7" spans="1:4" ht="13.5">
      <c r="A7" s="30"/>
      <c r="B7" s="17" t="s">
        <v>28</v>
      </c>
      <c r="C7" s="142"/>
      <c r="D7" s="30"/>
    </row>
    <row r="8" spans="1:4" ht="11.25">
      <c r="A8" s="30"/>
      <c r="B8" s="17" t="s">
        <v>25</v>
      </c>
      <c r="C8" s="35"/>
      <c r="D8" s="30"/>
    </row>
    <row r="9" spans="1:4" ht="11.25">
      <c r="A9" s="30"/>
      <c r="B9" s="17" t="s">
        <v>35</v>
      </c>
      <c r="C9" s="35"/>
      <c r="D9" s="30"/>
    </row>
    <row r="10" spans="1:4" ht="11.25">
      <c r="A10" s="30"/>
      <c r="B10" s="17" t="s">
        <v>26</v>
      </c>
      <c r="C10" s="35"/>
      <c r="D10" s="30"/>
    </row>
    <row r="11" spans="1:4" ht="22.5" customHeight="1" thickBot="1">
      <c r="A11" s="30"/>
      <c r="B11" s="46" t="s">
        <v>27</v>
      </c>
      <c r="C11" s="115" t="s">
        <v>80</v>
      </c>
      <c r="D11" s="30"/>
    </row>
    <row r="12" spans="1:4" ht="11.25">
      <c r="A12" s="30"/>
      <c r="B12" s="30"/>
      <c r="C12" s="30"/>
      <c r="D12" s="30"/>
    </row>
    <row r="13" spans="1:4" ht="20.25" customHeight="1" thickBot="1">
      <c r="A13" s="30"/>
      <c r="B13" s="46" t="s">
        <v>49</v>
      </c>
      <c r="C13" s="139"/>
      <c r="D13" s="118" t="s">
        <v>48</v>
      </c>
    </row>
    <row r="14" spans="1:4" ht="12" thickBot="1">
      <c r="A14" s="30"/>
      <c r="B14" s="30"/>
      <c r="C14" s="30"/>
      <c r="D14" s="30"/>
    </row>
    <row r="15" spans="1:4" ht="30.75" customHeight="1" thickBot="1">
      <c r="A15" s="30"/>
      <c r="B15" s="150" t="s">
        <v>119</v>
      </c>
      <c r="C15" s="136">
        <f>'帝釈スプリント申込用紙'!O12</f>
        <v>0</v>
      </c>
      <c r="D15" s="118"/>
    </row>
    <row r="16" spans="1:4" ht="16.5" customHeight="1">
      <c r="A16" s="30"/>
      <c r="B16" s="116"/>
      <c r="C16" s="117"/>
      <c r="D16" s="30"/>
    </row>
    <row r="17" spans="1:4" ht="16.5" customHeight="1">
      <c r="A17" s="119"/>
      <c r="B17" s="120" t="s">
        <v>102</v>
      </c>
      <c r="C17" s="121"/>
      <c r="D17" s="119"/>
    </row>
    <row r="18" spans="1:4" ht="12" thickBot="1">
      <c r="A18" s="119"/>
      <c r="B18" s="119"/>
      <c r="C18" s="119"/>
      <c r="D18" s="119"/>
    </row>
    <row r="19" spans="1:4" ht="12" thickBot="1">
      <c r="A19" s="119"/>
      <c r="B19" s="56" t="s">
        <v>103</v>
      </c>
      <c r="C19" s="119"/>
      <c r="D19" s="119"/>
    </row>
    <row r="20" spans="1:4" ht="11.25">
      <c r="A20" s="119"/>
      <c r="B20" s="47" t="s">
        <v>104</v>
      </c>
      <c r="C20" s="137"/>
      <c r="D20" s="119"/>
    </row>
    <row r="21" spans="1:4" ht="11.25">
      <c r="A21" s="119"/>
      <c r="B21" s="48" t="s">
        <v>105</v>
      </c>
      <c r="C21" s="138"/>
      <c r="D21" s="119"/>
    </row>
    <row r="22" spans="1:4" ht="11.25">
      <c r="A22" s="119"/>
      <c r="B22" s="48" t="s">
        <v>106</v>
      </c>
      <c r="C22" s="138"/>
      <c r="D22" s="119"/>
    </row>
    <row r="23" spans="1:4" ht="12" thickBot="1">
      <c r="A23" s="119"/>
      <c r="B23" s="48" t="s">
        <v>107</v>
      </c>
      <c r="C23" s="138"/>
      <c r="D23" s="119"/>
    </row>
    <row r="24" spans="1:4" ht="21.75" customHeight="1" thickBot="1">
      <c r="A24" s="119"/>
      <c r="B24" s="122" t="s">
        <v>108</v>
      </c>
      <c r="C24" s="153"/>
      <c r="D24" s="163" t="s">
        <v>127</v>
      </c>
    </row>
    <row r="25" spans="1:4" ht="30" customHeight="1" thickBot="1">
      <c r="A25" s="119"/>
      <c r="B25" s="151" t="s">
        <v>120</v>
      </c>
      <c r="C25" s="154">
        <f>C20*21000+C21*17000+C22*12000+C23*10000+C24*300</f>
        <v>0</v>
      </c>
      <c r="D25" s="164"/>
    </row>
    <row r="26" spans="1:4" ht="11.25">
      <c r="A26" s="119"/>
      <c r="B26" s="119"/>
      <c r="C26" s="121"/>
      <c r="D26" s="165"/>
    </row>
    <row r="27" spans="1:4" ht="23.25" customHeight="1" thickBot="1">
      <c r="A27" s="30"/>
      <c r="B27" s="30"/>
      <c r="C27" s="30"/>
      <c r="D27" s="166"/>
    </row>
    <row r="28" spans="1:4" ht="34.5" customHeight="1" thickBot="1">
      <c r="A28" s="30"/>
      <c r="B28" s="152" t="s">
        <v>121</v>
      </c>
      <c r="C28" s="136">
        <f>C15+C25</f>
        <v>0</v>
      </c>
      <c r="D28" s="157">
        <v>0</v>
      </c>
    </row>
    <row r="29" spans="1:4" ht="12" thickBot="1">
      <c r="A29" s="30"/>
      <c r="B29" s="30"/>
      <c r="C29" s="30"/>
      <c r="D29" s="155" t="s">
        <v>123</v>
      </c>
    </row>
    <row r="30" spans="1:4" ht="12" thickBot="1">
      <c r="A30" s="30"/>
      <c r="B30" s="49" t="s">
        <v>32</v>
      </c>
      <c r="C30" s="54" t="s">
        <v>81</v>
      </c>
      <c r="D30" s="158">
        <f>C28-D28</f>
        <v>0</v>
      </c>
    </row>
    <row r="31" spans="1:5" ht="11.25">
      <c r="A31" s="30"/>
      <c r="B31" s="8" t="s">
        <v>33</v>
      </c>
      <c r="C31" s="144" t="s">
        <v>82</v>
      </c>
      <c r="D31" s="156" t="s">
        <v>125</v>
      </c>
      <c r="E31" s="26"/>
    </row>
    <row r="32" spans="1:5" ht="12" thickBot="1">
      <c r="A32" s="30"/>
      <c r="B32" s="9" t="s">
        <v>34</v>
      </c>
      <c r="C32" s="55"/>
      <c r="D32" s="50" t="s">
        <v>124</v>
      </c>
      <c r="E32" s="26"/>
    </row>
    <row r="33" spans="1:5" ht="11.25">
      <c r="A33" s="30"/>
      <c r="B33" s="30"/>
      <c r="C33" s="30"/>
      <c r="D33" s="50"/>
      <c r="E33" s="26"/>
    </row>
    <row r="34" spans="2:5" ht="11.25">
      <c r="B34" s="63" t="s">
        <v>109</v>
      </c>
      <c r="C34" s="26"/>
      <c r="D34" s="26"/>
      <c r="E34" s="26"/>
    </row>
    <row r="35" spans="2:5" ht="11.25">
      <c r="B35" s="63" t="s">
        <v>85</v>
      </c>
      <c r="C35" s="26"/>
      <c r="D35" s="26"/>
      <c r="E35" s="26"/>
    </row>
    <row r="36" spans="2:5" ht="11.25">
      <c r="B36" s="63" t="s">
        <v>84</v>
      </c>
      <c r="C36" s="26"/>
      <c r="D36" s="26"/>
      <c r="E36" s="26"/>
    </row>
    <row r="37" spans="2:3" ht="11.25">
      <c r="B37" s="63" t="s">
        <v>110</v>
      </c>
      <c r="C37" s="26"/>
    </row>
    <row r="38" ht="11.25">
      <c r="B38" s="63" t="s">
        <v>111</v>
      </c>
    </row>
    <row r="39" ht="11.25">
      <c r="B39" s="63" t="s">
        <v>45</v>
      </c>
    </row>
    <row r="40" ht="11.25">
      <c r="B40" s="63" t="s">
        <v>87</v>
      </c>
    </row>
    <row r="41" ht="11.25">
      <c r="B41" s="21" t="s">
        <v>52</v>
      </c>
    </row>
    <row r="42" ht="12" thickBot="1">
      <c r="B42" s="26" t="s">
        <v>83</v>
      </c>
    </row>
    <row r="43" spans="2:3" ht="11.25">
      <c r="B43" s="57"/>
      <c r="C43" s="58"/>
    </row>
    <row r="44" spans="2:3" ht="11.25">
      <c r="B44" s="59"/>
      <c r="C44" s="60"/>
    </row>
    <row r="45" spans="2:3" ht="11.25">
      <c r="B45" s="59"/>
      <c r="C45" s="60"/>
    </row>
    <row r="46" spans="2:3" ht="11.25">
      <c r="B46" s="59"/>
      <c r="C46" s="60"/>
    </row>
    <row r="47" spans="2:3" ht="11.25">
      <c r="B47" s="59"/>
      <c r="C47" s="60"/>
    </row>
    <row r="48" spans="2:3" ht="12" thickBot="1">
      <c r="B48" s="61"/>
      <c r="C48" s="62"/>
    </row>
    <row r="50" ht="12" thickBot="1">
      <c r="B50" s="26" t="s">
        <v>53</v>
      </c>
    </row>
    <row r="51" spans="2:3" ht="11.25">
      <c r="B51" s="57" t="s">
        <v>50</v>
      </c>
      <c r="C51" s="58"/>
    </row>
    <row r="52" spans="2:3" ht="11.25">
      <c r="B52" s="59" t="s">
        <v>69</v>
      </c>
      <c r="C52" s="60"/>
    </row>
    <row r="53" spans="2:3" ht="11.25">
      <c r="B53" s="59" t="s">
        <v>100</v>
      </c>
      <c r="C53" s="60"/>
    </row>
    <row r="54" spans="2:3" ht="11.25">
      <c r="B54" s="59" t="s">
        <v>70</v>
      </c>
      <c r="C54" s="60"/>
    </row>
    <row r="55" spans="2:3" ht="11.25">
      <c r="B55" s="59" t="s">
        <v>126</v>
      </c>
      <c r="C55" s="60"/>
    </row>
    <row r="56" spans="2:3" ht="12" thickBot="1">
      <c r="B56" s="61" t="s">
        <v>51</v>
      </c>
      <c r="C56" s="62"/>
    </row>
    <row r="58" ht="12" thickBot="1">
      <c r="B58" s="21" t="s">
        <v>72</v>
      </c>
    </row>
    <row r="59" spans="2:3" ht="45" customHeight="1" thickBot="1">
      <c r="B59" s="169"/>
      <c r="C59" s="170"/>
    </row>
    <row r="60" spans="2:3" ht="13.5" customHeight="1">
      <c r="B60" s="112"/>
      <c r="C60" s="113"/>
    </row>
    <row r="61" spans="2:3" ht="14.25" thickBot="1">
      <c r="B61" s="112" t="s">
        <v>128</v>
      </c>
      <c r="C61" s="113"/>
    </row>
    <row r="62" spans="2:3" ht="41.25" customHeight="1" thickBot="1">
      <c r="B62" s="167"/>
      <c r="C62" s="168"/>
    </row>
    <row r="63" spans="2:3" ht="13.5">
      <c r="B63" s="112"/>
      <c r="C63" s="113"/>
    </row>
    <row r="64" spans="2:3" ht="13.5">
      <c r="B64" s="112"/>
      <c r="C64" s="113"/>
    </row>
    <row r="65" ht="11.25">
      <c r="B65" s="112"/>
    </row>
  </sheetData>
  <mergeCells count="5">
    <mergeCell ref="D24:D27"/>
    <mergeCell ref="B62:C62"/>
    <mergeCell ref="B59:C59"/>
    <mergeCell ref="B1:C1"/>
    <mergeCell ref="B3:C3"/>
  </mergeCells>
  <dataValidations count="2">
    <dataValidation type="whole" allowBlank="1" showInputMessage="1" showErrorMessage="1" sqref="C20:C24">
      <formula1>0</formula1>
      <formula2>100</formula2>
    </dataValidation>
    <dataValidation type="list" allowBlank="1" showInputMessage="1" showErrorMessage="1" promptTitle="広告スペースの希望" prompt="選んでください" sqref="C13">
      <formula1>"必要ない,掲載する（下に原稿）,別途添付で原稿を用意した"</formula1>
    </dataValidation>
  </dataValidations>
  <printOptions/>
  <pageMargins left="0.39" right="0.24" top="0.28" bottom="0.2" header="0.22" footer="0.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G53"/>
  <sheetViews>
    <sheetView zoomScale="125" zoomScaleNormal="125" workbookViewId="0" topLeftCell="A1">
      <selection activeCell="A1" sqref="A1"/>
    </sheetView>
  </sheetViews>
  <sheetFormatPr defaultColWidth="9.00390625" defaultRowHeight="13.5"/>
  <cols>
    <col min="1" max="1" width="10.625" style="1" customWidth="1"/>
    <col min="2" max="2" width="24.50390625" style="1" customWidth="1"/>
    <col min="3" max="3" width="12.875" style="1" customWidth="1"/>
    <col min="4" max="4" width="6.25390625" style="1" customWidth="1"/>
    <col min="5" max="5" width="19.00390625" style="1" customWidth="1"/>
    <col min="6" max="16384" width="9.00390625" style="1" customWidth="1"/>
  </cols>
  <sheetData>
    <row r="1" ht="14.25">
      <c r="A1" s="147" t="s">
        <v>129</v>
      </c>
    </row>
    <row r="2" spans="1:5" ht="14.25">
      <c r="A2" s="5"/>
      <c r="E2" s="68" t="s">
        <v>71</v>
      </c>
    </row>
    <row r="3" spans="1:5" ht="12" thickBot="1">
      <c r="A3" s="109"/>
      <c r="B3" s="110"/>
      <c r="C3" s="110"/>
      <c r="D3" s="110"/>
      <c r="E3" s="110"/>
    </row>
    <row r="4" spans="1:5" s="2" customFormat="1" ht="15" thickBot="1">
      <c r="A4" s="32" t="s">
        <v>4</v>
      </c>
      <c r="B4" s="33"/>
      <c r="C4" s="11"/>
      <c r="D4" s="11"/>
      <c r="E4" s="12"/>
    </row>
    <row r="5" spans="1:5" s="13" customFormat="1" ht="11.25">
      <c r="A5" s="20" t="s">
        <v>1</v>
      </c>
      <c r="B5" s="28"/>
      <c r="C5" s="34" t="s">
        <v>30</v>
      </c>
      <c r="D5" s="30"/>
      <c r="E5" s="16"/>
    </row>
    <row r="6" spans="1:5" s="13" customFormat="1" ht="11.25">
      <c r="A6" s="17" t="s">
        <v>14</v>
      </c>
      <c r="B6" s="29"/>
      <c r="C6" s="35" t="s">
        <v>30</v>
      </c>
      <c r="D6" s="30"/>
      <c r="E6" s="16"/>
    </row>
    <row r="7" spans="1:5" s="13" customFormat="1" ht="12" thickBot="1">
      <c r="A7" s="38" t="s">
        <v>19</v>
      </c>
      <c r="B7" s="39"/>
      <c r="C7" s="40" t="s">
        <v>30</v>
      </c>
      <c r="D7" s="30"/>
      <c r="E7" s="16"/>
    </row>
    <row r="8" spans="1:5" ht="12" thickBot="1">
      <c r="A8" s="18" t="s">
        <v>5</v>
      </c>
      <c r="B8" s="31" t="s">
        <v>0</v>
      </c>
      <c r="C8" s="19" t="s">
        <v>74</v>
      </c>
      <c r="D8" s="31" t="s">
        <v>2</v>
      </c>
      <c r="E8" s="6" t="s">
        <v>75</v>
      </c>
    </row>
    <row r="9" spans="1:5" ht="11.25">
      <c r="A9" s="7" t="s">
        <v>6</v>
      </c>
      <c r="B9" s="4"/>
      <c r="C9" s="82">
        <f>IF(E9="","",IF(OR(MONTH(E9)&lt;=3,AND(MONTH(E9)=4,DAY(E9)=1)),2013-YEAR(E9),2013-YEAR(E9)-1))</f>
      </c>
      <c r="D9" s="37"/>
      <c r="E9" s="125"/>
    </row>
    <row r="10" spans="1:5" ht="11.25">
      <c r="A10" s="8" t="s">
        <v>7</v>
      </c>
      <c r="B10" s="3"/>
      <c r="C10" s="82">
        <f>IF(E10="","",IF(OR(MONTH(E10)&lt;=3,AND(MONTH(E10)=4,DAY(E10)=1)),2013-YEAR(E10),2013-YEAR(E10)-1))</f>
      </c>
      <c r="D10" s="37"/>
      <c r="E10" s="126"/>
    </row>
    <row r="11" spans="1:5" ht="11.25">
      <c r="A11" s="8" t="s">
        <v>8</v>
      </c>
      <c r="B11" s="3"/>
      <c r="C11" s="82">
        <f>IF(E11="","",IF(OR(MONTH(E11)&lt;=3,AND(MONTH(E11)=4,DAY(E11)=1)),2013-YEAR(E11),2013-YEAR(E11)-1))</f>
      </c>
      <c r="D11" s="37"/>
      <c r="E11" s="65"/>
    </row>
    <row r="12" spans="1:5" ht="11.25">
      <c r="A12" s="8" t="s">
        <v>9</v>
      </c>
      <c r="B12" s="3"/>
      <c r="C12" s="82"/>
      <c r="D12" s="37"/>
      <c r="E12" s="65"/>
    </row>
    <row r="13" spans="1:5" ht="11.25">
      <c r="A13" s="8" t="s">
        <v>10</v>
      </c>
      <c r="B13" s="3"/>
      <c r="C13" s="82">
        <f>IF(E13="","",IF(OR(MONTH(E13)&lt;=3,AND(MONTH(E13)=4,DAY(E13)=1)),2013-YEAR(E13),2013-YEAR(E13)-1))</f>
      </c>
      <c r="D13" s="37"/>
      <c r="E13" s="65"/>
    </row>
    <row r="14" spans="1:5" ht="11.25">
      <c r="A14" s="8" t="s">
        <v>11</v>
      </c>
      <c r="B14" s="3"/>
      <c r="C14" s="82">
        <f>IF(E14="","",IF(OR(MONTH(E14)&lt;=3,AND(MONTH(E14)=4,DAY(E14)=1)),2013-YEAR(E14),2013-YEAR(E14)-1))</f>
      </c>
      <c r="D14" s="37"/>
      <c r="E14" s="65"/>
    </row>
    <row r="15" spans="1:5" ht="12" thickBot="1">
      <c r="A15" s="9" t="s">
        <v>12</v>
      </c>
      <c r="B15" s="10"/>
      <c r="C15" s="84">
        <f>IF(E15="","",IF(OR(MONTH(E15)&lt;=3,AND(MONTH(E15)=4,DAY(E15)=1)),2013-YEAR(E15),2013-YEAR(E15)-1))</f>
      </c>
      <c r="D15" s="67"/>
      <c r="E15" s="66"/>
    </row>
    <row r="16" spans="1:5" ht="12" thickBot="1">
      <c r="A16" s="30"/>
      <c r="B16" s="30"/>
      <c r="C16" s="108"/>
      <c r="D16" s="30"/>
      <c r="E16" s="30"/>
    </row>
    <row r="17" spans="1:5" s="2" customFormat="1" ht="15" thickBot="1">
      <c r="A17" s="32" t="s">
        <v>4</v>
      </c>
      <c r="B17" s="33"/>
      <c r="C17" s="11"/>
      <c r="D17" s="11"/>
      <c r="E17" s="12"/>
    </row>
    <row r="18" spans="1:5" s="13" customFormat="1" ht="11.25">
      <c r="A18" s="20" t="s">
        <v>1</v>
      </c>
      <c r="B18" s="28"/>
      <c r="C18" s="34" t="s">
        <v>30</v>
      </c>
      <c r="D18" s="30"/>
      <c r="E18" s="16"/>
    </row>
    <row r="19" spans="1:5" s="13" customFormat="1" ht="11.25">
      <c r="A19" s="17" t="s">
        <v>14</v>
      </c>
      <c r="B19" s="29"/>
      <c r="C19" s="35" t="s">
        <v>30</v>
      </c>
      <c r="D19" s="30"/>
      <c r="E19" s="16"/>
    </row>
    <row r="20" spans="1:5" s="13" customFormat="1" ht="12" thickBot="1">
      <c r="A20" s="38" t="s">
        <v>19</v>
      </c>
      <c r="B20" s="39"/>
      <c r="C20" s="40" t="s">
        <v>30</v>
      </c>
      <c r="D20" s="30"/>
      <c r="E20" s="16"/>
    </row>
    <row r="21" spans="1:5" ht="12" thickBot="1">
      <c r="A21" s="18" t="s">
        <v>5</v>
      </c>
      <c r="B21" s="31" t="s">
        <v>0</v>
      </c>
      <c r="C21" s="19" t="s">
        <v>74</v>
      </c>
      <c r="D21" s="31" t="s">
        <v>2</v>
      </c>
      <c r="E21" s="6" t="s">
        <v>75</v>
      </c>
    </row>
    <row r="22" spans="1:5" ht="11.25">
      <c r="A22" s="7" t="s">
        <v>6</v>
      </c>
      <c r="B22" s="4"/>
      <c r="C22" s="82">
        <f aca="true" t="shared" si="0" ref="C22:C28">IF(E22="","",IF(OR(MONTH(E22)&lt;=3,AND(MONTH(E22)=4,DAY(E22)=1)),2013-YEAR(E22),2013-YEAR(E22)-1))</f>
      </c>
      <c r="D22" s="37"/>
      <c r="E22" s="125"/>
    </row>
    <row r="23" spans="1:5" ht="11.25">
      <c r="A23" s="8" t="s">
        <v>7</v>
      </c>
      <c r="B23" s="3"/>
      <c r="C23" s="82">
        <f t="shared" si="0"/>
      </c>
      <c r="D23" s="37"/>
      <c r="E23" s="126"/>
    </row>
    <row r="24" spans="1:5" ht="11.25">
      <c r="A24" s="8" t="s">
        <v>8</v>
      </c>
      <c r="B24" s="3"/>
      <c r="C24" s="82">
        <f t="shared" si="0"/>
      </c>
      <c r="D24" s="37"/>
      <c r="E24" s="65"/>
    </row>
    <row r="25" spans="1:5" ht="11.25">
      <c r="A25" s="8" t="s">
        <v>9</v>
      </c>
      <c r="B25" s="3"/>
      <c r="C25" s="82">
        <f t="shared" si="0"/>
      </c>
      <c r="D25" s="37"/>
      <c r="E25" s="65"/>
    </row>
    <row r="26" spans="1:5" ht="11.25">
      <c r="A26" s="8" t="s">
        <v>10</v>
      </c>
      <c r="B26" s="3"/>
      <c r="C26" s="82">
        <f t="shared" si="0"/>
      </c>
      <c r="D26" s="37"/>
      <c r="E26" s="65"/>
    </row>
    <row r="27" spans="1:5" ht="11.25">
      <c r="A27" s="8" t="s">
        <v>11</v>
      </c>
      <c r="B27" s="3"/>
      <c r="C27" s="82">
        <f t="shared" si="0"/>
      </c>
      <c r="D27" s="37"/>
      <c r="E27" s="65"/>
    </row>
    <row r="28" spans="1:5" ht="12" thickBot="1">
      <c r="A28" s="9" t="s">
        <v>12</v>
      </c>
      <c r="B28" s="10"/>
      <c r="C28" s="84">
        <f t="shared" si="0"/>
      </c>
      <c r="D28" s="67"/>
      <c r="E28" s="66"/>
    </row>
    <row r="29" spans="1:5" ht="11.25">
      <c r="A29" s="30"/>
      <c r="B29" s="30"/>
      <c r="C29" s="30"/>
      <c r="D29" s="30"/>
      <c r="E29" s="30"/>
    </row>
    <row r="30" spans="1:5" ht="11.25">
      <c r="A30" s="64" t="s">
        <v>54</v>
      </c>
      <c r="B30" s="21"/>
      <c r="C30" s="21"/>
      <c r="D30" s="21"/>
      <c r="E30" s="21"/>
    </row>
    <row r="32" spans="1:5" ht="15" thickBot="1">
      <c r="A32" s="14" t="s">
        <v>15</v>
      </c>
      <c r="B32" s="15"/>
      <c r="C32" s="15"/>
      <c r="D32" s="15"/>
      <c r="E32" s="15"/>
    </row>
    <row r="33" spans="1:5" s="2" customFormat="1" ht="15" thickBot="1">
      <c r="A33" s="69" t="s">
        <v>4</v>
      </c>
      <c r="B33" s="70" t="s">
        <v>22</v>
      </c>
      <c r="C33" s="11"/>
      <c r="D33" s="11"/>
      <c r="E33" s="11"/>
    </row>
    <row r="34" spans="1:5" s="13" customFormat="1" ht="11.25">
      <c r="A34" s="71" t="s">
        <v>1</v>
      </c>
      <c r="B34" s="72" t="s">
        <v>113</v>
      </c>
      <c r="C34" s="85" t="s">
        <v>30</v>
      </c>
      <c r="D34" s="30"/>
      <c r="E34" s="30"/>
    </row>
    <row r="35" spans="1:5" s="13" customFormat="1" ht="11.25">
      <c r="A35" s="73" t="s">
        <v>14</v>
      </c>
      <c r="B35" s="74" t="s">
        <v>16</v>
      </c>
      <c r="C35" s="86" t="s">
        <v>30</v>
      </c>
      <c r="D35" s="30"/>
      <c r="E35" s="30"/>
    </row>
    <row r="36" spans="1:5" s="13" customFormat="1" ht="12" thickBot="1">
      <c r="A36" s="75" t="s">
        <v>19</v>
      </c>
      <c r="B36" s="76" t="s">
        <v>88</v>
      </c>
      <c r="C36" s="87" t="s">
        <v>30</v>
      </c>
      <c r="D36" s="30"/>
      <c r="E36" s="30"/>
    </row>
    <row r="37" spans="1:7" ht="12" thickBot="1">
      <c r="A37" s="77" t="s">
        <v>5</v>
      </c>
      <c r="B37" s="78" t="s">
        <v>0</v>
      </c>
      <c r="C37" s="88" t="s">
        <v>13</v>
      </c>
      <c r="D37" s="78" t="s">
        <v>2</v>
      </c>
      <c r="E37" s="89" t="s">
        <v>31</v>
      </c>
      <c r="G37" s="123"/>
    </row>
    <row r="38" spans="1:7" ht="11.25">
      <c r="A38" s="79" t="s">
        <v>6</v>
      </c>
      <c r="B38" s="80" t="s">
        <v>23</v>
      </c>
      <c r="C38" s="82">
        <f aca="true" t="shared" si="1" ref="C38:C43">IF(E38="","",IF(OR(MONTH(E38)&lt;=3,AND(MONTH(E38)=4,DAY(E38)=1)),2013-YEAR(E38),2013-YEAR(E38)-1))</f>
        <v>52</v>
      </c>
      <c r="D38" s="90" t="s">
        <v>3</v>
      </c>
      <c r="E38" s="91">
        <v>22275</v>
      </c>
      <c r="G38" s="123"/>
    </row>
    <row r="39" spans="1:7" ht="11.25">
      <c r="A39" s="73" t="s">
        <v>7</v>
      </c>
      <c r="B39" s="81" t="s">
        <v>42</v>
      </c>
      <c r="C39" s="82">
        <f t="shared" si="1"/>
        <v>24</v>
      </c>
      <c r="D39" s="92" t="s">
        <v>17</v>
      </c>
      <c r="E39" s="93">
        <v>32264</v>
      </c>
      <c r="G39" s="124"/>
    </row>
    <row r="40" spans="1:7" ht="11.25">
      <c r="A40" s="73" t="s">
        <v>8</v>
      </c>
      <c r="B40" s="81" t="s">
        <v>89</v>
      </c>
      <c r="C40" s="82">
        <f t="shared" si="1"/>
        <v>76</v>
      </c>
      <c r="D40" s="92" t="s">
        <v>3</v>
      </c>
      <c r="E40" s="93">
        <v>13353</v>
      </c>
      <c r="G40" s="123"/>
    </row>
    <row r="41" spans="1:7" ht="11.25">
      <c r="A41" s="73" t="s">
        <v>9</v>
      </c>
      <c r="B41" s="148" t="s">
        <v>114</v>
      </c>
      <c r="C41" s="82">
        <f t="shared" si="1"/>
        <v>42</v>
      </c>
      <c r="D41" s="92" t="s">
        <v>3</v>
      </c>
      <c r="E41" s="94">
        <v>25842</v>
      </c>
      <c r="G41" s="123"/>
    </row>
    <row r="42" spans="1:7" ht="11.25">
      <c r="A42" s="73" t="s">
        <v>10</v>
      </c>
      <c r="B42" s="81" t="s">
        <v>90</v>
      </c>
      <c r="C42" s="82">
        <f t="shared" si="1"/>
        <v>67</v>
      </c>
      <c r="D42" s="92" t="s">
        <v>17</v>
      </c>
      <c r="E42" s="93">
        <v>16698</v>
      </c>
      <c r="G42" s="123"/>
    </row>
    <row r="43" spans="1:7" ht="11.25">
      <c r="A43" s="73" t="s">
        <v>11</v>
      </c>
      <c r="B43" s="81" t="s">
        <v>21</v>
      </c>
      <c r="C43" s="82">
        <f t="shared" si="1"/>
        <v>28</v>
      </c>
      <c r="D43" s="92" t="s">
        <v>17</v>
      </c>
      <c r="E43" s="93">
        <v>31138</v>
      </c>
      <c r="G43" s="123"/>
    </row>
    <row r="44" spans="1:7" ht="12" thickBot="1">
      <c r="A44" s="83" t="s">
        <v>12</v>
      </c>
      <c r="B44" s="84" t="s">
        <v>18</v>
      </c>
      <c r="C44" s="84">
        <f>IF(E44="","",IF(OR(MONTH(E44)&lt;=3,AND(MONTH(E44)=4,DAY(E44)=1)),2013-YEAR(E44),2013-YEAR(E44)-1))</f>
        <v>54</v>
      </c>
      <c r="D44" s="95" t="s">
        <v>3</v>
      </c>
      <c r="E44" s="96">
        <v>21399</v>
      </c>
      <c r="G44" s="123"/>
    </row>
    <row r="45" spans="1:7" s="36" customFormat="1" ht="11.25">
      <c r="A45" s="36" t="s">
        <v>20</v>
      </c>
      <c r="G45" s="124"/>
    </row>
    <row r="46" spans="1:7" s="36" customFormat="1" ht="11.25">
      <c r="A46" s="36" t="s">
        <v>115</v>
      </c>
      <c r="G46" s="124"/>
    </row>
    <row r="47" spans="1:7" s="36" customFormat="1" ht="22.5" customHeight="1">
      <c r="A47" s="175" t="s">
        <v>116</v>
      </c>
      <c r="B47" s="175"/>
      <c r="C47" s="175"/>
      <c r="D47" s="175"/>
      <c r="E47" s="175"/>
      <c r="G47" s="124"/>
    </row>
    <row r="48" s="36" customFormat="1" ht="11.25">
      <c r="A48" s="36" t="s">
        <v>36</v>
      </c>
    </row>
    <row r="49" s="36" customFormat="1" ht="11.25">
      <c r="A49" s="36" t="s">
        <v>55</v>
      </c>
    </row>
    <row r="50" s="36" customFormat="1" ht="11.25">
      <c r="A50" s="149" t="s">
        <v>117</v>
      </c>
    </row>
    <row r="51" s="36" customFormat="1" ht="11.25">
      <c r="A51" s="149" t="s">
        <v>118</v>
      </c>
    </row>
    <row r="52" s="36" customFormat="1" ht="11.25">
      <c r="A52" s="36" t="s">
        <v>91</v>
      </c>
    </row>
    <row r="53" s="36" customFormat="1" ht="11.25">
      <c r="A53" s="36" t="s">
        <v>73</v>
      </c>
    </row>
    <row r="54" s="36" customFormat="1" ht="11.25"/>
  </sheetData>
  <mergeCells count="1">
    <mergeCell ref="A47:E47"/>
  </mergeCells>
  <dataValidations count="5">
    <dataValidation type="list" allowBlank="1" showInputMessage="1" showErrorMessage="1" sqref="B6 B19">
      <formula1>"正規,オープン"</formula1>
    </dataValidation>
    <dataValidation type="list" allowBlank="1" showInputMessage="1" showErrorMessage="1" sqref="B7 B20 B36">
      <formula1>"なし,over300,young"</formula1>
    </dataValidation>
    <dataValidation type="list" allowBlank="1" showInputMessage="1" showErrorMessage="1" promptTitle="性別" prompt="選択してください" sqref="D9:D15 D22:D28">
      <formula1>"男,女"</formula1>
    </dataValidation>
    <dataValidation type="list" allowBlank="1" showInputMessage="1" showErrorMessage="1" sqref="B5 B18 B34">
      <formula1>",クラブ7人リレー,ベテランリレー"</formula1>
    </dataValidation>
    <dataValidation type="whole" allowBlank="1" showInputMessage="1" showErrorMessage="1" promptTitle="年齢" prompt="自動計算&#10;2013年3月31日時点での年齢" sqref="C9:C15 C22:C28 C38:C44">
      <formula1>0</formula1>
      <formula2>107</formula2>
    </dataValidation>
  </dataValidations>
  <printOptions/>
  <pageMargins left="0.56" right="0.25" top="0.75" bottom="0.22" header="0.25" footer="0.2"/>
  <pageSetup orientation="portrait" paperSize="9" scale="120" r:id="rId1"/>
</worksheet>
</file>

<file path=xl/worksheets/sheet3.xml><?xml version="1.0" encoding="utf-8"?>
<worksheet xmlns="http://schemas.openxmlformats.org/spreadsheetml/2006/main" xmlns:r="http://schemas.openxmlformats.org/officeDocument/2006/relationships">
  <sheetPr>
    <pageSetUpPr fitToPage="1"/>
  </sheetPr>
  <dimension ref="A1:T40"/>
  <sheetViews>
    <sheetView workbookViewId="0" topLeftCell="A1">
      <selection activeCell="G20" sqref="G20:G26"/>
    </sheetView>
  </sheetViews>
  <sheetFormatPr defaultColWidth="9.00390625" defaultRowHeight="13.5"/>
  <cols>
    <col min="1" max="1" width="15.375" style="23" customWidth="1"/>
    <col min="2" max="2" width="16.125" style="23" customWidth="1"/>
    <col min="3" max="3" width="3.75390625" style="23" customWidth="1"/>
    <col min="4" max="4" width="12.125" style="23" customWidth="1"/>
    <col min="5" max="5" width="4.50390625" style="23" customWidth="1"/>
    <col min="6" max="6" width="14.25390625" style="23" customWidth="1"/>
    <col min="7" max="7" width="14.75390625" style="23" customWidth="1"/>
    <col min="8" max="8" width="7.25390625" style="23" customWidth="1"/>
    <col min="9" max="9" width="14.625" style="23" customWidth="1"/>
    <col min="10" max="10" width="6.75390625" style="23" customWidth="1"/>
    <col min="11" max="11" width="11.625" style="23" customWidth="1"/>
    <col min="12" max="12" width="13.25390625" style="23" customWidth="1"/>
    <col min="13" max="13" width="14.375" style="23" customWidth="1"/>
    <col min="14" max="14" width="8.25390625" style="23" customWidth="1"/>
    <col min="15" max="15" width="11.375" style="23" customWidth="1"/>
    <col min="16" max="16" width="13.25390625" style="23" customWidth="1"/>
    <col min="17" max="16384" width="9.00390625" style="23" customWidth="1"/>
  </cols>
  <sheetData>
    <row r="1" spans="1:15" s="22" customFormat="1" ht="31.5" customHeight="1">
      <c r="A1" s="146" t="s">
        <v>130</v>
      </c>
      <c r="B1" s="127"/>
      <c r="C1" s="127"/>
      <c r="D1" s="127"/>
      <c r="E1" s="127"/>
      <c r="F1" s="127"/>
      <c r="G1" s="127"/>
      <c r="H1" s="159" t="s">
        <v>131</v>
      </c>
      <c r="I1" s="127"/>
      <c r="K1" s="127"/>
      <c r="L1" s="161"/>
      <c r="M1" s="161"/>
      <c r="N1" s="161"/>
      <c r="O1" s="42"/>
    </row>
    <row r="2" spans="1:20" s="24" customFormat="1" ht="149.25">
      <c r="A2" s="98" t="s">
        <v>0</v>
      </c>
      <c r="B2" s="98" t="s">
        <v>67</v>
      </c>
      <c r="C2" s="98" t="s">
        <v>68</v>
      </c>
      <c r="D2" s="98" t="s">
        <v>65</v>
      </c>
      <c r="E2" s="43" t="s">
        <v>133</v>
      </c>
      <c r="F2" s="98" t="s">
        <v>66</v>
      </c>
      <c r="G2" s="53" t="s">
        <v>138</v>
      </c>
      <c r="H2" s="44" t="s">
        <v>96</v>
      </c>
      <c r="I2" s="53" t="s">
        <v>134</v>
      </c>
      <c r="J2" s="44" t="s">
        <v>132</v>
      </c>
      <c r="K2" s="53" t="s">
        <v>78</v>
      </c>
      <c r="L2" s="53" t="s">
        <v>143</v>
      </c>
      <c r="M2" s="53" t="s">
        <v>150</v>
      </c>
      <c r="N2" s="44" t="s">
        <v>144</v>
      </c>
      <c r="O2" s="52" t="s">
        <v>38</v>
      </c>
      <c r="P2" s="133" t="s">
        <v>140</v>
      </c>
      <c r="S2" s="176"/>
      <c r="T2" s="172"/>
    </row>
    <row r="3" spans="1:16" ht="20.25" customHeight="1">
      <c r="A3" s="51"/>
      <c r="B3" s="25"/>
      <c r="C3" s="25"/>
      <c r="D3" s="27"/>
      <c r="E3" s="160">
        <f>IF(D3="","",IF(OR(MONTH(D3)&lt;=3,AND(MONTH(D3)=4,DAY(D3)=1)),2013-YEAR(D3),2013-YEAR(D3)-1))</f>
      </c>
      <c r="F3" s="97"/>
      <c r="G3" s="104"/>
      <c r="H3" s="41">
        <f>IF(G3="チャレンジ／18歳以下",500,IF(OR(G3="M12",G3="W12",G3="M15",G3="W15",G3="チャレンジ"),1000,IF(OR(G3="M18",G3="W18",G3="M20／18歳以下",G3="W20／18歳以下",G3="M21／18歳以下",G3="W21／18歳以下",G3="B／18歳以下",G3="Heavy／18歳以下",),1500,IF(OR(G3="M20",G3="W20"),1800,IF(OR(G3="M21",G3="W21",G3="M35",G3="W35",G3="M50",G3="W50",G3="M65",G3="W65",G3="M75",G3="Heavy",G3="B",),2000,0)))))</f>
        <v>0</v>
      </c>
      <c r="I3" s="104"/>
      <c r="J3" s="41">
        <f aca="true" t="shared" si="0" ref="J3:J11">IF(I3="レンタル",300,0)</f>
        <v>0</v>
      </c>
      <c r="K3" s="111"/>
      <c r="L3" s="111"/>
      <c r="M3" s="111"/>
      <c r="N3" s="41">
        <f>IF(M3="一時登録する",500,0)</f>
        <v>0</v>
      </c>
      <c r="O3" s="106">
        <f>H3+J3+N3</f>
        <v>0</v>
      </c>
      <c r="P3" s="135"/>
    </row>
    <row r="4" spans="1:16" ht="20.25" customHeight="1">
      <c r="A4" s="51"/>
      <c r="B4" s="25"/>
      <c r="C4" s="25"/>
      <c r="D4" s="27"/>
      <c r="E4" s="160">
        <f>IF(D4="","",IF(OR(MONTH(D4)&lt;=3,AND(MONTH(D4)=4,DAY(D4)=1)),2013-YEAR(D4),2013-YEAR(D4)-1))</f>
      </c>
      <c r="F4" s="97"/>
      <c r="G4" s="104"/>
      <c r="H4" s="41">
        <f>IF(G4="チャレンジ／18歳以下",500,IF(OR(G4="M12",G4="W12",G4="M15",G4="W15",G4="チャレンジ"),1000,IF(OR(G4="M18",G4="W18",G4="M20／18歳以下",G4="W20／18歳以下",G4="M21／18歳以下",G4="W21／18歳以下",G4="B／18歳以下",G4="Heavy／18歳以下",),1500,IF(OR(G4="M20",G4="W20"),1800,IF(OR(G4="M21",G4="W21",G4="M35",G4="W35",G4="M50",G4="W50",G4="M65",G4="W65",G4="M75",G4="Heavy",G4="B",),2000,0)))))</f>
        <v>0</v>
      </c>
      <c r="I4" s="104"/>
      <c r="J4" s="41">
        <f t="shared" si="0"/>
        <v>0</v>
      </c>
      <c r="K4" s="111"/>
      <c r="L4" s="111"/>
      <c r="M4" s="111"/>
      <c r="N4" s="41">
        <f aca="true" t="shared" si="1" ref="N4:N11">IF(M4="一時登録する",500,0)</f>
        <v>0</v>
      </c>
      <c r="O4" s="106">
        <f aca="true" t="shared" si="2" ref="O4:O11">H4+J4+N4</f>
        <v>0</v>
      </c>
      <c r="P4" s="135"/>
    </row>
    <row r="5" spans="1:16" ht="20.25" customHeight="1">
      <c r="A5" s="51"/>
      <c r="B5" s="25"/>
      <c r="C5" s="25"/>
      <c r="D5" s="27"/>
      <c r="E5" s="160">
        <f aca="true" t="shared" si="3" ref="E5:E11">IF(D5="","",IF(OR(MONTH(D5)&lt;=3,AND(MONTH(D5)=4,DAY(D5)=1)),2013-YEAR(D5),2013-YEAR(D5)-1))</f>
      </c>
      <c r="F5" s="97"/>
      <c r="G5" s="104"/>
      <c r="H5" s="41">
        <f aca="true" t="shared" si="4" ref="H5:H11">IF(G5="チャレンジ／18歳以下",500,IF(OR(G5="M12",G5="W12",G5="M15",G5="W15",G5="チャレンジ"),1000,IF(OR(G5="M18",G5="W18",G5="M20／18歳以下",G5="W20／18歳以下",G5="M21／18歳以下",G5="W21／18歳以下",G5="B／18歳以下",G5="Heavy／18歳以下",),1500,IF(OR(G5="M20",G5="W20"),1800,IF(OR(G5="M21",G5="W21",G5="M35",G5="W35",G5="M50",G5="W50",G5="M65",G5="W65",G5="M75",G5="Heavy",G5="B",),2000,0)))))</f>
        <v>0</v>
      </c>
      <c r="I5" s="104"/>
      <c r="J5" s="41">
        <f t="shared" si="0"/>
        <v>0</v>
      </c>
      <c r="K5" s="111"/>
      <c r="L5" s="111"/>
      <c r="M5" s="111"/>
      <c r="N5" s="41">
        <f t="shared" si="1"/>
        <v>0</v>
      </c>
      <c r="O5" s="106">
        <f t="shared" si="2"/>
        <v>0</v>
      </c>
      <c r="P5" s="135"/>
    </row>
    <row r="6" spans="1:16" ht="20.25" customHeight="1">
      <c r="A6" s="51"/>
      <c r="B6" s="25"/>
      <c r="C6" s="25"/>
      <c r="D6" s="27"/>
      <c r="E6" s="160">
        <f t="shared" si="3"/>
      </c>
      <c r="F6" s="97"/>
      <c r="G6" s="104"/>
      <c r="H6" s="41">
        <f t="shared" si="4"/>
        <v>0</v>
      </c>
      <c r="I6" s="104"/>
      <c r="J6" s="41">
        <f t="shared" si="0"/>
        <v>0</v>
      </c>
      <c r="K6" s="111"/>
      <c r="L6" s="111"/>
      <c r="M6" s="111"/>
      <c r="N6" s="41">
        <f t="shared" si="1"/>
        <v>0</v>
      </c>
      <c r="O6" s="106">
        <f t="shared" si="2"/>
        <v>0</v>
      </c>
      <c r="P6" s="135"/>
    </row>
    <row r="7" spans="1:16" ht="20.25" customHeight="1">
      <c r="A7" s="51"/>
      <c r="B7" s="25"/>
      <c r="C7" s="25"/>
      <c r="D7" s="27"/>
      <c r="E7" s="160">
        <f t="shared" si="3"/>
      </c>
      <c r="F7" s="97"/>
      <c r="G7" s="104"/>
      <c r="H7" s="41">
        <f t="shared" si="4"/>
        <v>0</v>
      </c>
      <c r="I7" s="104"/>
      <c r="J7" s="41">
        <f t="shared" si="0"/>
        <v>0</v>
      </c>
      <c r="K7" s="111"/>
      <c r="L7" s="111"/>
      <c r="M7" s="111"/>
      <c r="N7" s="41">
        <f t="shared" si="1"/>
        <v>0</v>
      </c>
      <c r="O7" s="106">
        <f t="shared" si="2"/>
        <v>0</v>
      </c>
      <c r="P7" s="135"/>
    </row>
    <row r="8" spans="1:16" ht="20.25" customHeight="1">
      <c r="A8" s="51"/>
      <c r="B8" s="25"/>
      <c r="C8" s="25"/>
      <c r="D8" s="27"/>
      <c r="E8" s="160">
        <f t="shared" si="3"/>
      </c>
      <c r="F8" s="97"/>
      <c r="G8" s="104"/>
      <c r="H8" s="41">
        <f t="shared" si="4"/>
        <v>0</v>
      </c>
      <c r="I8" s="104"/>
      <c r="J8" s="41">
        <f t="shared" si="0"/>
        <v>0</v>
      </c>
      <c r="K8" s="111"/>
      <c r="L8" s="111"/>
      <c r="M8" s="111"/>
      <c r="N8" s="41">
        <f t="shared" si="1"/>
        <v>0</v>
      </c>
      <c r="O8" s="106">
        <f t="shared" si="2"/>
        <v>0</v>
      </c>
      <c r="P8" s="135"/>
    </row>
    <row r="9" spans="1:16" ht="20.25" customHeight="1">
      <c r="A9" s="51"/>
      <c r="B9" s="25"/>
      <c r="C9" s="25"/>
      <c r="D9" s="27"/>
      <c r="E9" s="160">
        <f t="shared" si="3"/>
      </c>
      <c r="F9" s="97"/>
      <c r="G9" s="104"/>
      <c r="H9" s="41">
        <f t="shared" si="4"/>
        <v>0</v>
      </c>
      <c r="I9" s="104"/>
      <c r="J9" s="41">
        <f t="shared" si="0"/>
        <v>0</v>
      </c>
      <c r="K9" s="111"/>
      <c r="L9" s="111"/>
      <c r="M9" s="111"/>
      <c r="N9" s="41">
        <f t="shared" si="1"/>
        <v>0</v>
      </c>
      <c r="O9" s="106">
        <f t="shared" si="2"/>
        <v>0</v>
      </c>
      <c r="P9" s="135"/>
    </row>
    <row r="10" spans="1:16" ht="20.25" customHeight="1">
      <c r="A10" s="51"/>
      <c r="B10" s="25"/>
      <c r="C10" s="25"/>
      <c r="D10" s="27"/>
      <c r="E10" s="160">
        <f t="shared" si="3"/>
      </c>
      <c r="F10" s="97"/>
      <c r="G10" s="104"/>
      <c r="H10" s="41">
        <f t="shared" si="4"/>
        <v>0</v>
      </c>
      <c r="I10" s="104"/>
      <c r="J10" s="41">
        <f t="shared" si="0"/>
        <v>0</v>
      </c>
      <c r="K10" s="111"/>
      <c r="L10" s="111"/>
      <c r="M10" s="111"/>
      <c r="N10" s="41">
        <f t="shared" si="1"/>
        <v>0</v>
      </c>
      <c r="O10" s="106">
        <f t="shared" si="2"/>
        <v>0</v>
      </c>
      <c r="P10" s="135"/>
    </row>
    <row r="11" spans="1:16" ht="20.25" customHeight="1" thickBot="1">
      <c r="A11" s="51"/>
      <c r="B11" s="25"/>
      <c r="C11" s="25"/>
      <c r="D11" s="27"/>
      <c r="E11" s="160">
        <f t="shared" si="3"/>
      </c>
      <c r="F11" s="97"/>
      <c r="G11" s="104"/>
      <c r="H11" s="41">
        <f t="shared" si="4"/>
        <v>0</v>
      </c>
      <c r="I11" s="104"/>
      <c r="J11" s="41">
        <f t="shared" si="0"/>
        <v>0</v>
      </c>
      <c r="K11" s="111"/>
      <c r="L11" s="111"/>
      <c r="M11" s="111"/>
      <c r="N11" s="41">
        <f t="shared" si="1"/>
        <v>0</v>
      </c>
      <c r="O11" s="106">
        <f t="shared" si="2"/>
        <v>0</v>
      </c>
      <c r="P11" s="135"/>
    </row>
    <row r="12" spans="8:16" ht="29.25" customHeight="1" thickBot="1">
      <c r="H12" s="105"/>
      <c r="O12" s="107">
        <f>SUM(O3:O11)</f>
        <v>0</v>
      </c>
      <c r="P12" s="141" t="s">
        <v>47</v>
      </c>
    </row>
    <row r="13" ht="11.25">
      <c r="H13" s="105"/>
    </row>
    <row r="14" spans="1:8" ht="11.25">
      <c r="A14" s="23" t="s">
        <v>46</v>
      </c>
      <c r="H14" s="105"/>
    </row>
    <row r="15" spans="1:8" ht="11.25">
      <c r="A15" s="1" t="s">
        <v>92</v>
      </c>
      <c r="H15" s="105"/>
    </row>
    <row r="16" spans="1:8" ht="11.25">
      <c r="A16" s="1" t="s">
        <v>139</v>
      </c>
      <c r="H16" s="105"/>
    </row>
    <row r="17" spans="1:8" ht="11.25">
      <c r="A17" s="1"/>
      <c r="H17" s="105"/>
    </row>
    <row r="18" spans="1:16" ht="31.5" customHeight="1">
      <c r="A18" s="102" t="s">
        <v>15</v>
      </c>
      <c r="B18" s="103"/>
      <c r="C18" s="103"/>
      <c r="D18" s="103"/>
      <c r="E18" s="103"/>
      <c r="F18" s="103"/>
      <c r="G18" s="103"/>
      <c r="H18" s="103"/>
      <c r="I18" s="103"/>
      <c r="J18" s="103"/>
      <c r="K18" s="103"/>
      <c r="L18" s="103"/>
      <c r="M18" s="103"/>
      <c r="N18" s="103"/>
      <c r="O18" s="103"/>
      <c r="P18" s="103"/>
    </row>
    <row r="19" spans="1:16" s="24" customFormat="1" ht="161.25" customHeight="1">
      <c r="A19" s="98" t="s">
        <v>0</v>
      </c>
      <c r="B19" s="98" t="s">
        <v>67</v>
      </c>
      <c r="C19" s="98" t="s">
        <v>68</v>
      </c>
      <c r="D19" s="98" t="s">
        <v>65</v>
      </c>
      <c r="E19" s="43" t="s">
        <v>133</v>
      </c>
      <c r="F19" s="98" t="s">
        <v>66</v>
      </c>
      <c r="G19" s="53" t="s">
        <v>135</v>
      </c>
      <c r="H19" s="44" t="s">
        <v>96</v>
      </c>
      <c r="I19" s="53" t="s">
        <v>134</v>
      </c>
      <c r="J19" s="44" t="s">
        <v>132</v>
      </c>
      <c r="K19" s="53" t="s">
        <v>78</v>
      </c>
      <c r="L19" s="53" t="s">
        <v>143</v>
      </c>
      <c r="M19" s="53" t="s">
        <v>150</v>
      </c>
      <c r="N19" s="44" t="s">
        <v>144</v>
      </c>
      <c r="O19" s="52" t="s">
        <v>38</v>
      </c>
      <c r="P19" s="133" t="s">
        <v>140</v>
      </c>
    </row>
    <row r="20" spans="1:16" ht="20.25" customHeight="1">
      <c r="A20" s="99" t="s">
        <v>43</v>
      </c>
      <c r="B20" s="100" t="s">
        <v>56</v>
      </c>
      <c r="C20" s="128" t="s">
        <v>39</v>
      </c>
      <c r="D20" s="129">
        <v>22275</v>
      </c>
      <c r="E20" s="160">
        <f aca="true" t="shared" si="5" ref="E20:E26">IF(D20="","",IF(OR(MONTH(D20)&lt;=3,AND(MONTH(D20)=4,DAY(D20)=1)),2013-YEAR(D20),2013-YEAR(D20)-1))</f>
        <v>52</v>
      </c>
      <c r="F20" s="130" t="s">
        <v>44</v>
      </c>
      <c r="G20" s="101" t="s">
        <v>77</v>
      </c>
      <c r="H20" s="41">
        <f aca="true" t="shared" si="6" ref="H20:H26">IF(G20="チャレンジ／18歳以下",500,IF(OR(G20="M12",G20="W12",G20="M15",G20="W15",G20="チャレンジ"),1000,IF(OR(G20="M18",G20="W18",G20="M20／18歳以下",G20="W20／18歳以下",G20="M21／18歳以下",G20="W21／18歳以下",G20="B／18歳以下",G20="Heavy／18歳以下",),1500,IF(OR(G20="M20",G20="W20"),1800,IF(OR(G20="M21",G20="W21",G20="M35",G20="W35",G20="M50",G20="W50",G20="M65",G20="W65",G20="M75",G20="Heavy",G20="B",),2000,0)))))</f>
        <v>2000</v>
      </c>
      <c r="I20" s="101" t="s">
        <v>99</v>
      </c>
      <c r="J20" s="162">
        <f>IF(I20="レンタル",300,0)</f>
        <v>0</v>
      </c>
      <c r="K20" s="131">
        <v>999999</v>
      </c>
      <c r="L20" s="131" t="s">
        <v>147</v>
      </c>
      <c r="M20" s="131"/>
      <c r="N20" s="41">
        <f aca="true" t="shared" si="7" ref="N20:N26">IF(M20="一時登録する",500,0)</f>
        <v>0</v>
      </c>
      <c r="O20" s="106">
        <f>H20+J20+N20</f>
        <v>2000</v>
      </c>
      <c r="P20" s="134"/>
    </row>
    <row r="21" spans="1:16" ht="20.25" customHeight="1">
      <c r="A21" s="99" t="s">
        <v>40</v>
      </c>
      <c r="B21" s="100" t="s">
        <v>57</v>
      </c>
      <c r="C21" s="128" t="s">
        <v>41</v>
      </c>
      <c r="D21" s="129">
        <v>32264</v>
      </c>
      <c r="E21" s="160">
        <f t="shared" si="5"/>
        <v>24</v>
      </c>
      <c r="F21" s="130" t="s">
        <v>44</v>
      </c>
      <c r="G21" s="101" t="s">
        <v>76</v>
      </c>
      <c r="H21" s="41">
        <f t="shared" si="6"/>
        <v>2000</v>
      </c>
      <c r="I21" s="101" t="s">
        <v>99</v>
      </c>
      <c r="J21" s="162">
        <f aca="true" t="shared" si="8" ref="J21:J26">IF(I21="レンタル",300,0)</f>
        <v>0</v>
      </c>
      <c r="K21" s="131">
        <v>77777</v>
      </c>
      <c r="L21" s="131" t="s">
        <v>148</v>
      </c>
      <c r="M21" s="131"/>
      <c r="N21" s="41">
        <f t="shared" si="7"/>
        <v>0</v>
      </c>
      <c r="O21" s="106">
        <f aca="true" t="shared" si="9" ref="O21:O26">H21+J21+N21</f>
        <v>2000</v>
      </c>
      <c r="P21" s="134" t="s">
        <v>142</v>
      </c>
    </row>
    <row r="22" spans="1:16" ht="20.25" customHeight="1">
      <c r="A22" s="99" t="s">
        <v>95</v>
      </c>
      <c r="B22" s="100" t="s">
        <v>58</v>
      </c>
      <c r="C22" s="128" t="s">
        <v>39</v>
      </c>
      <c r="D22" s="129">
        <v>13353</v>
      </c>
      <c r="E22" s="160">
        <f t="shared" si="5"/>
        <v>76</v>
      </c>
      <c r="F22" s="130" t="s">
        <v>44</v>
      </c>
      <c r="G22" s="101" t="s">
        <v>112</v>
      </c>
      <c r="H22" s="41">
        <f t="shared" si="6"/>
        <v>2000</v>
      </c>
      <c r="I22" s="101" t="s">
        <v>98</v>
      </c>
      <c r="J22" s="162">
        <f t="shared" si="8"/>
        <v>300</v>
      </c>
      <c r="K22" s="131"/>
      <c r="L22" s="131"/>
      <c r="M22" s="131" t="s">
        <v>145</v>
      </c>
      <c r="N22" s="41">
        <f t="shared" si="7"/>
        <v>500</v>
      </c>
      <c r="O22" s="106">
        <f t="shared" si="9"/>
        <v>2800</v>
      </c>
      <c r="P22" s="134"/>
    </row>
    <row r="23" spans="1:16" ht="20.25" customHeight="1">
      <c r="A23" s="99" t="s">
        <v>59</v>
      </c>
      <c r="B23" s="100" t="s">
        <v>60</v>
      </c>
      <c r="C23" s="128" t="s">
        <v>39</v>
      </c>
      <c r="D23" s="129">
        <v>25842</v>
      </c>
      <c r="E23" s="160">
        <f t="shared" si="5"/>
        <v>42</v>
      </c>
      <c r="F23" s="130" t="s">
        <v>44</v>
      </c>
      <c r="G23" s="101" t="s">
        <v>97</v>
      </c>
      <c r="H23" s="41">
        <f t="shared" si="6"/>
        <v>1000</v>
      </c>
      <c r="I23" s="101" t="s">
        <v>98</v>
      </c>
      <c r="J23" s="162">
        <f t="shared" si="8"/>
        <v>300</v>
      </c>
      <c r="K23" s="131"/>
      <c r="L23" s="131" t="s">
        <v>149</v>
      </c>
      <c r="M23" s="131"/>
      <c r="N23" s="41">
        <f t="shared" si="7"/>
        <v>0</v>
      </c>
      <c r="O23" s="106">
        <f t="shared" si="9"/>
        <v>1300</v>
      </c>
      <c r="P23" s="134"/>
    </row>
    <row r="24" spans="1:16" ht="20.25" customHeight="1">
      <c r="A24" s="99" t="s">
        <v>93</v>
      </c>
      <c r="B24" s="100" t="s">
        <v>94</v>
      </c>
      <c r="C24" s="128" t="s">
        <v>41</v>
      </c>
      <c r="D24" s="129">
        <v>36421</v>
      </c>
      <c r="E24" s="160">
        <f t="shared" si="5"/>
        <v>13</v>
      </c>
      <c r="F24" s="130" t="s">
        <v>44</v>
      </c>
      <c r="G24" s="101" t="s">
        <v>136</v>
      </c>
      <c r="H24" s="41">
        <f t="shared" si="6"/>
        <v>1500</v>
      </c>
      <c r="I24" s="101" t="s">
        <v>98</v>
      </c>
      <c r="J24" s="162">
        <f t="shared" si="8"/>
        <v>300</v>
      </c>
      <c r="K24" s="131"/>
      <c r="L24" s="131"/>
      <c r="M24" s="131" t="s">
        <v>146</v>
      </c>
      <c r="N24" s="41">
        <f t="shared" si="7"/>
        <v>0</v>
      </c>
      <c r="O24" s="106">
        <f t="shared" si="9"/>
        <v>1800</v>
      </c>
      <c r="P24" s="134" t="s">
        <v>141</v>
      </c>
    </row>
    <row r="25" spans="1:16" ht="20.25" customHeight="1">
      <c r="A25" s="99" t="s">
        <v>61</v>
      </c>
      <c r="B25" s="100" t="s">
        <v>62</v>
      </c>
      <c r="C25" s="128" t="s">
        <v>41</v>
      </c>
      <c r="D25" s="129">
        <v>31138</v>
      </c>
      <c r="E25" s="160">
        <f t="shared" si="5"/>
        <v>28</v>
      </c>
      <c r="F25" s="130" t="s">
        <v>44</v>
      </c>
      <c r="G25" s="101" t="s">
        <v>137</v>
      </c>
      <c r="H25" s="41">
        <f t="shared" si="6"/>
        <v>2000</v>
      </c>
      <c r="I25" s="101" t="s">
        <v>98</v>
      </c>
      <c r="J25" s="162">
        <f t="shared" si="8"/>
        <v>300</v>
      </c>
      <c r="K25" s="131"/>
      <c r="L25" s="131"/>
      <c r="M25" s="131" t="s">
        <v>37</v>
      </c>
      <c r="N25" s="41">
        <f t="shared" si="7"/>
        <v>0</v>
      </c>
      <c r="O25" s="106">
        <f t="shared" si="9"/>
        <v>2300</v>
      </c>
      <c r="P25" s="134"/>
    </row>
    <row r="26" spans="1:16" ht="20.25" customHeight="1" thickBot="1">
      <c r="A26" s="99" t="s">
        <v>63</v>
      </c>
      <c r="B26" s="100" t="s">
        <v>64</v>
      </c>
      <c r="C26" s="128" t="s">
        <v>39</v>
      </c>
      <c r="D26" s="129">
        <v>21399</v>
      </c>
      <c r="E26" s="160">
        <f t="shared" si="5"/>
        <v>54</v>
      </c>
      <c r="F26" s="130" t="s">
        <v>44</v>
      </c>
      <c r="G26" s="101" t="s">
        <v>37</v>
      </c>
      <c r="H26" s="41">
        <f t="shared" si="6"/>
        <v>0</v>
      </c>
      <c r="I26" s="101" t="s">
        <v>37</v>
      </c>
      <c r="J26" s="162">
        <f t="shared" si="8"/>
        <v>0</v>
      </c>
      <c r="K26" s="131"/>
      <c r="L26" s="131"/>
      <c r="M26" s="131"/>
      <c r="N26" s="41">
        <f t="shared" si="7"/>
        <v>0</v>
      </c>
      <c r="O26" s="106">
        <f t="shared" si="9"/>
        <v>0</v>
      </c>
      <c r="P26" s="134"/>
    </row>
    <row r="27" spans="1:16" ht="29.25" customHeight="1" thickBot="1">
      <c r="A27" s="103"/>
      <c r="B27" s="103"/>
      <c r="C27" s="103"/>
      <c r="D27" s="103"/>
      <c r="E27" s="103"/>
      <c r="F27" s="103"/>
      <c r="G27" s="103"/>
      <c r="H27" s="132"/>
      <c r="I27" s="103"/>
      <c r="J27" s="103"/>
      <c r="K27" s="103"/>
      <c r="L27" s="103"/>
      <c r="M27" s="103"/>
      <c r="N27" s="103"/>
      <c r="O27" s="107">
        <f>SUM(O20:O26)</f>
        <v>12200</v>
      </c>
      <c r="P27" s="140" t="s">
        <v>47</v>
      </c>
    </row>
    <row r="28" ht="11.25">
      <c r="H28" s="105"/>
    </row>
    <row r="32" ht="13.5">
      <c r="L32"/>
    </row>
    <row r="33" ht="13.5">
      <c r="L33"/>
    </row>
    <row r="34" ht="13.5">
      <c r="L34"/>
    </row>
    <row r="35" ht="13.5">
      <c r="L35"/>
    </row>
    <row r="36" ht="13.5">
      <c r="L36"/>
    </row>
    <row r="37" ht="13.5">
      <c r="L37"/>
    </row>
    <row r="38" ht="13.5">
      <c r="L38"/>
    </row>
    <row r="39" ht="13.5">
      <c r="L39"/>
    </row>
    <row r="40" ht="13.5">
      <c r="L40"/>
    </row>
  </sheetData>
  <mergeCells count="1">
    <mergeCell ref="S2:T2"/>
  </mergeCells>
  <dataValidations count="14">
    <dataValidation type="textLength" allowBlank="1" showInputMessage="1" showErrorMessage="1" promptTitle="氏名" prompt="スペースは半角でお願いします" imeMode="on" sqref="A3:A11 A20:A26">
      <formula1>0</formula1>
      <formula2>10</formula2>
    </dataValidation>
    <dataValidation allowBlank="1" showInputMessage="1" showErrorMessage="1" promptTitle="ふりがな" prompt="ひらがなで入力願います" imeMode="hiragana" sqref="B3:B11 B20:B26"/>
    <dataValidation type="whole" allowBlank="1" showInputMessage="1" showErrorMessage="1" sqref="O3:O12 O20:O27">
      <formula1>0</formula1>
      <formula2>12500</formula2>
    </dataValidation>
    <dataValidation type="list" allowBlank="1" showInputMessage="1" showErrorMessage="1" promptTitle="性別" prompt="男女を選択してください&#10;" imeMode="hiragana" sqref="C3:C11 C20:C26">
      <formula1>"男,女"</formula1>
    </dataValidation>
    <dataValidation type="date" allowBlank="1" showInputMessage="1" showErrorMessage="1" promptTitle="生年月日" prompt="西暦で記入してください。&#10;保険契約に必要な項目です。&#10;" imeMode="hiragana" sqref="D3:D11 D20:D26">
      <formula1>1</formula1>
      <formula2>39082</formula2>
    </dataValidation>
    <dataValidation type="whole" allowBlank="1" showErrorMessage="1" sqref="H3:H17 H20:H28">
      <formula1>0</formula1>
      <formula2>3000</formula2>
    </dataValidation>
    <dataValidation type="whole" allowBlank="1" showErrorMessage="1" sqref="J20:J26 J3:J11 N3:N11 N20:N26">
      <formula1>0</formula1>
      <formula2>500</formula2>
    </dataValidation>
    <dataValidation allowBlank="1" showErrorMessage="1" prompt="&#10;" imeMode="halfAlpha" sqref="F3:F11 F20:F26"/>
    <dataValidation type="whole" allowBlank="1" showInputMessage="1" showErrorMessage="1" promptTitle="My e-card番号" prompt="マイカードを使用する方は番号を書いてください" sqref="K3:K11 K20:K26">
      <formula1>1</formula1>
      <formula2>9999999</formula2>
    </dataValidation>
    <dataValidation allowBlank="1" showInputMessage="1" showErrorMessage="1" promptTitle="年齢" prompt="自動計算&#10;2013年3月31日時点の年齢&#10;" imeMode="halfAlpha" sqref="E3:E11 E20:E26"/>
    <dataValidation type="list" allowBlank="1" showInputMessage="1" showErrorMessage="1" promptTitle="e-cardレンタル（木曜日帝釈スプリントのみ）" prompt="選んでください&#10;要項の説明をよくお読み下さい&#10;ここで”レンタル”としたものは木曜のスプリントレース用のみで、一旦お返しいただきます。クラブ７人リレー用には、1枚目のシートにて改めてレンタル申込して下さい。&#10;&#10;要項をよく読んで、数に矛盾の無いように申込み下さい。" sqref="I20:I26 I3:I11">
      <formula1>"-,マイカード使用,レンタル"</formula1>
    </dataValidation>
    <dataValidation type="list" allowBlank="1" showInputMessage="1" showErrorMessage="1" promptTitle="スプリント大会" prompt="参加クラスを選んでください" sqref="G3:G11 G20:G26">
      <formula1>"-,チャレンジ,チャレンジ／18歳以下,B,B／18歳以下,M12,W12,M15,W15,M18,W18,M20,M20／18歳以下,W20,W20／18歳以下,M21,M21／18歳以下,W21,W21／18歳以下,M35,W35,M50,W50,M65,W65,M75,Heavy,Heavy／18歳以下"</formula1>
    </dataValidation>
    <dataValidation type="whole" allowBlank="1" showInputMessage="1" showErrorMessage="1" promptTitle="競技者登録番号" prompt="ＪＯＡの競技者登録番号を書いて下さい" sqref="L3:L11 L20:L26">
      <formula1>1</formula1>
      <formula2>9999999</formula2>
    </dataValidation>
    <dataValidation type="list" allowBlank="1" showInputMessage="1" showErrorMessage="1" promptTitle="競技者一時登録" prompt="選んでください&#10;公認大会対象クラスに非登録者が出場する場合、一時登録（\500）が必要です。但し、15歳以下は登録無料になります。" sqref="M3:M11 M20:M26">
      <formula1>"-,一時登録する,15歳以下無料登録"</formula1>
    </dataValidation>
  </dataValidations>
  <printOptions/>
  <pageMargins left="0.35" right="0.37" top="0.59" bottom="1" header="0.23" footer="0.512"/>
  <pageSetup fitToHeight="1" fitToWidth="1" horizontalDpi="300" verticalDpi="3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Fumika</cp:lastModifiedBy>
  <cp:lastPrinted>2009-08-23T06:52:40Z</cp:lastPrinted>
  <dcterms:created xsi:type="dcterms:W3CDTF">2004-07-20T13:30:39Z</dcterms:created>
  <dcterms:modified xsi:type="dcterms:W3CDTF">2012-04-04T01:28:36Z</dcterms:modified>
  <cp:category/>
  <cp:version/>
  <cp:contentType/>
  <cp:contentStatus/>
</cp:coreProperties>
</file>