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620" windowHeight="10890" activeTab="0"/>
  </bookViews>
  <sheets>
    <sheet name="DATA" sheetId="1" r:id="rId1"/>
    <sheet name="top" sheetId="2" r:id="rId2"/>
  </sheets>
  <definedNames>
    <definedName name="_xlnm.Print_Titles" localSheetId="0">'DATA'!$1:$7</definedName>
  </definedNames>
  <calcPr fullCalcOnLoad="1"/>
</workbook>
</file>

<file path=xl/sharedStrings.xml><?xml version="1.0" encoding="utf-8"?>
<sst xmlns="http://schemas.openxmlformats.org/spreadsheetml/2006/main" count="721" uniqueCount="214">
  <si>
    <t>性</t>
  </si>
  <si>
    <t>名前</t>
  </si>
  <si>
    <t>所属</t>
  </si>
  <si>
    <t>年間目標</t>
  </si>
  <si>
    <t>達成率</t>
  </si>
  <si>
    <t>東京</t>
  </si>
  <si>
    <t>多摩ＯＬ</t>
  </si>
  <si>
    <t>小比賀▽</t>
  </si>
  <si>
    <t>原  野▽</t>
  </si>
  <si>
    <t>千葉</t>
  </si>
  <si>
    <t>ヨルク</t>
  </si>
  <si>
    <t>練馬</t>
  </si>
  <si>
    <t>大  塚▽</t>
  </si>
  <si>
    <t>荒  井</t>
  </si>
  <si>
    <t>酒井克▽</t>
  </si>
  <si>
    <t>鈴木恒</t>
  </si>
  <si>
    <t>宇野浩</t>
  </si>
  <si>
    <t>新田見▽</t>
  </si>
  <si>
    <t>大  町</t>
  </si>
  <si>
    <t>寺島美</t>
  </si>
  <si>
    <t>鈴木博</t>
  </si>
  <si>
    <t>田中正</t>
  </si>
  <si>
    <t>高橋厚</t>
  </si>
  <si>
    <t>三  宅</t>
  </si>
  <si>
    <t>鈴木規</t>
  </si>
  <si>
    <t>児  玉</t>
  </si>
  <si>
    <t>中  野▽</t>
  </si>
  <si>
    <t>今井信▽</t>
  </si>
  <si>
    <t>豊  島▽</t>
  </si>
  <si>
    <t xml:space="preserve">  平  </t>
  </si>
  <si>
    <t>☆</t>
  </si>
  <si>
    <t>凡例　　■=ＮＴ選手　▼=ＮＴ関係者　▽=一般　無印=多摩ＯＬ　☆=女子</t>
  </si>
  <si>
    <t>km</t>
  </si>
  <si>
    <t>km</t>
  </si>
  <si>
    <t>days</t>
  </si>
  <si>
    <t>%</t>
  </si>
  <si>
    <t>累計距</t>
  </si>
  <si>
    <t>累計日</t>
  </si>
  <si>
    <t>ＡＶＥ．累</t>
  </si>
  <si>
    <t>累計順</t>
  </si>
  <si>
    <t>年間走り込み大会データ</t>
  </si>
  <si>
    <t>着地予想</t>
  </si>
  <si>
    <t>累計進捗</t>
  </si>
  <si>
    <t>単月進捗</t>
  </si>
  <si>
    <t>単月順</t>
  </si>
  <si>
    <t>AVE．単</t>
  </si>
  <si>
    <t>days</t>
  </si>
  <si>
    <t>平均</t>
  </si>
  <si>
    <t>つるまい</t>
  </si>
  <si>
    <t>単月距離</t>
  </si>
  <si>
    <t>単日</t>
  </si>
  <si>
    <t>新田見俊宣</t>
  </si>
  <si>
    <t>小比賀健司</t>
  </si>
  <si>
    <t>年齢</t>
  </si>
  <si>
    <t>氏名</t>
  </si>
  <si>
    <t>累計距離</t>
  </si>
  <si>
    <t>累計日数</t>
  </si>
  <si>
    <t>年間目標</t>
  </si>
  <si>
    <t>達成率</t>
  </si>
  <si>
    <t>累計進捗</t>
  </si>
  <si>
    <t>km</t>
  </si>
  <si>
    <t>%</t>
  </si>
  <si>
    <t>ＴＯＰデータ更新</t>
  </si>
  <si>
    <t>J2に名前を貼り付けてＦ９を押すと、該当個所の色が変わります</t>
  </si>
  <si>
    <t>新設の「ｔｏｐ」のシートに注目！！！</t>
  </si>
  <si>
    <t>着地予想</t>
  </si>
  <si>
    <t>対目標　%</t>
  </si>
  <si>
    <t>（自分の名前の上でctrl+C、J2の上でctrl+Vします）</t>
  </si>
  <si>
    <t>簡易マクロで項目別にソートします。更新ボタンを押して下さい。</t>
  </si>
  <si>
    <t>J2→</t>
  </si>
  <si>
    <t>所沢</t>
  </si>
  <si>
    <t>上坂昌</t>
  </si>
  <si>
    <t>合計</t>
  </si>
  <si>
    <t>※所属、凡例、年齢、目標などの訂正・変更はtaku@orienteering.comまで！</t>
  </si>
  <si>
    <t>細  谷▽</t>
  </si>
  <si>
    <t>小林亜▽</t>
  </si>
  <si>
    <t>AVE.単</t>
  </si>
  <si>
    <t>AVE.累</t>
  </si>
  <si>
    <t>藤  平</t>
  </si>
  <si>
    <t>鈴木雄▽</t>
  </si>
  <si>
    <t>単時</t>
  </si>
  <si>
    <t>h</t>
  </si>
  <si>
    <t>累時</t>
  </si>
  <si>
    <t>目標時</t>
  </si>
  <si>
    <t>宇佐俊</t>
  </si>
  <si>
    <t>高  尾▽</t>
  </si>
  <si>
    <t>h</t>
  </si>
  <si>
    <t>ＥＳ関東Ｃ</t>
  </si>
  <si>
    <t>ふるはうす</t>
  </si>
  <si>
    <t>瀧  川▽</t>
  </si>
  <si>
    <t>鈴木孝</t>
  </si>
  <si>
    <t>三  野</t>
  </si>
  <si>
    <t>花  澤▽</t>
  </si>
  <si>
    <t>角　岡▽</t>
  </si>
  <si>
    <t>島  田</t>
  </si>
  <si>
    <t>長野県協会</t>
  </si>
  <si>
    <r>
      <t>　　　</t>
    </r>
    <r>
      <rPr>
        <b/>
        <sz val="9"/>
        <rFont val="Century"/>
        <family val="1"/>
      </rPr>
      <t xml:space="preserve">Go for target!   </t>
    </r>
  </si>
  <si>
    <t>木村佳▽</t>
  </si>
  <si>
    <t>兵庫</t>
  </si>
  <si>
    <t>杏友会</t>
  </si>
  <si>
    <t>Team白樺</t>
  </si>
  <si>
    <t>------</t>
  </si>
  <si>
    <t>菊　澤</t>
  </si>
  <si>
    <t>方向音痴会</t>
  </si>
  <si>
    <t>宇佐美俊哉</t>
  </si>
  <si>
    <t>小林亜紀夫</t>
  </si>
  <si>
    <t>桜　井▽</t>
  </si>
  <si>
    <t>三河</t>
  </si>
  <si>
    <t>高野由▽</t>
  </si>
  <si>
    <t>西　山▽</t>
  </si>
  <si>
    <t>笠　原▽</t>
  </si>
  <si>
    <t>ソニー</t>
  </si>
  <si>
    <t>山田一</t>
  </si>
  <si>
    <t>奥　田▽</t>
  </si>
  <si>
    <t>京葉</t>
  </si>
  <si>
    <t>岡　本▽</t>
  </si>
  <si>
    <t>菅原琢</t>
  </si>
  <si>
    <t>酒井か▽</t>
  </si>
  <si>
    <t>野中好</t>
  </si>
  <si>
    <t>酒井か代子</t>
  </si>
  <si>
    <t>松  山</t>
  </si>
  <si>
    <t>円  井</t>
  </si>
  <si>
    <t>松  澤▽</t>
  </si>
  <si>
    <t>平　島▽</t>
  </si>
  <si>
    <t>小野賢▽</t>
  </si>
  <si>
    <t>　池　▽</t>
  </si>
  <si>
    <t>星野健</t>
  </si>
  <si>
    <t>円井  基史</t>
  </si>
  <si>
    <t>花澤  和男</t>
  </si>
  <si>
    <t>瀧川  英雄</t>
  </si>
  <si>
    <t>西山　千花</t>
  </si>
  <si>
    <t>松澤  俊行</t>
  </si>
  <si>
    <t>角岡　明</t>
  </si>
  <si>
    <t>上坂  昌生</t>
  </si>
  <si>
    <t>原野  幸男</t>
  </si>
  <si>
    <t>菅原  琢</t>
  </si>
  <si>
    <t>桜井　剛</t>
  </si>
  <si>
    <t>小野  賢二</t>
  </si>
  <si>
    <t>鈴木  孝司</t>
  </si>
  <si>
    <t>平島　俊次</t>
  </si>
  <si>
    <t>岡本　隆之</t>
  </si>
  <si>
    <t>池　陽平</t>
  </si>
  <si>
    <t>高野  由紀</t>
  </si>
  <si>
    <t>鈴木  恒久</t>
  </si>
  <si>
    <t>奥田　健史</t>
  </si>
  <si>
    <t>荒井  正敏</t>
  </si>
  <si>
    <t>豊島  利男</t>
  </si>
  <si>
    <t>三野  隆志</t>
  </si>
  <si>
    <t>星野　健太</t>
  </si>
  <si>
    <t>藤平  正敏</t>
  </si>
  <si>
    <t>鈴木  雄輔</t>
  </si>
  <si>
    <t>平  雅夫</t>
  </si>
  <si>
    <t>山田　一善</t>
  </si>
  <si>
    <t>松崎　崇志</t>
  </si>
  <si>
    <t>木村　佳司</t>
  </si>
  <si>
    <t>寺島  美昭</t>
  </si>
  <si>
    <t>中野  浩</t>
  </si>
  <si>
    <t>酒井  克明</t>
  </si>
  <si>
    <t>高橋  厚</t>
  </si>
  <si>
    <t>田中  正人</t>
  </si>
  <si>
    <t>大塚  校市</t>
  </si>
  <si>
    <t>笠原　健司</t>
  </si>
  <si>
    <t>宇野  浩一</t>
  </si>
  <si>
    <t>細谷  健一</t>
  </si>
  <si>
    <t>菊澤　恵三</t>
  </si>
  <si>
    <t>三宅  亙</t>
  </si>
  <si>
    <t>児玉  拓</t>
  </si>
  <si>
    <t>鈴木  規弘</t>
  </si>
  <si>
    <t>今井  信也</t>
  </si>
  <si>
    <t>大町  宏志</t>
  </si>
  <si>
    <t>松山  雅彦</t>
  </si>
  <si>
    <t>高尾  昭次</t>
  </si>
  <si>
    <t>ヨルク  Ｖ.</t>
  </si>
  <si>
    <t>鈴木  博実</t>
  </si>
  <si>
    <t>野中  好夫</t>
  </si>
  <si>
    <t>島田  修</t>
  </si>
  <si>
    <t>ランニングサポート</t>
  </si>
  <si>
    <t>友田　賢吾</t>
  </si>
  <si>
    <t xml:space="preserve">/365days </t>
  </si>
  <si>
    <t>稲　葉▽</t>
  </si>
  <si>
    <t>内　海▽</t>
  </si>
  <si>
    <t>丘の上</t>
  </si>
  <si>
    <t>京都</t>
  </si>
  <si>
    <t>松　崎▽</t>
  </si>
  <si>
    <t>友　田</t>
  </si>
  <si>
    <t>早大ＯＣ寿会</t>
  </si>
  <si>
    <t>伊　東▽</t>
  </si>
  <si>
    <t>広島県協会</t>
  </si>
  <si>
    <t>法政大ＯＢ</t>
  </si>
  <si>
    <t>山　本</t>
  </si>
  <si>
    <t>昆　野</t>
  </si>
  <si>
    <t>稲葉　英雄</t>
  </si>
  <si>
    <t>内海　洋</t>
  </si>
  <si>
    <t>伊東　博司</t>
  </si>
  <si>
    <t>山本　寛人</t>
  </si>
  <si>
    <t>昆野　郁</t>
  </si>
  <si>
    <t>/365days</t>
  </si>
  <si>
    <t>Bull Marathon 2021</t>
  </si>
  <si>
    <t>大　橋▽</t>
  </si>
  <si>
    <t>小林毅▽</t>
  </si>
  <si>
    <t>札幌農学校</t>
  </si>
  <si>
    <t>大　島▽</t>
  </si>
  <si>
    <t>滋賀県協会</t>
  </si>
  <si>
    <t>三　森</t>
  </si>
  <si>
    <t>浜松学院大短大部</t>
  </si>
  <si>
    <t>出　田▽</t>
  </si>
  <si>
    <t>山形県協会</t>
  </si>
  <si>
    <t>広島</t>
  </si>
  <si>
    <t>大橋　晴彦</t>
  </si>
  <si>
    <t>小林毅</t>
  </si>
  <si>
    <t>大島　健一</t>
  </si>
  <si>
    <t>三森　弘満</t>
  </si>
  <si>
    <t>出田　裕子</t>
  </si>
  <si>
    <t>NOV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</si>
</sst>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"/>
    <numFmt numFmtId="179" formatCode="0.00000"/>
    <numFmt numFmtId="180" formatCode="0.0000"/>
    <numFmt numFmtId="181" formatCode="0.000"/>
    <numFmt numFmtId="182" formatCode="0.0_);[Red]\(0.0\)"/>
    <numFmt numFmtId="183" formatCode="#,##0.0;[Red]\-#,##0.0"/>
    <numFmt numFmtId="184" formatCode="0.00000000"/>
    <numFmt numFmtId="185" formatCode="0.000000000"/>
    <numFmt numFmtId="186" formatCode="0.0000000"/>
    <numFmt numFmtId="187" formatCode="0.000000"/>
    <numFmt numFmtId="188" formatCode="0.0000000000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sz val="8"/>
      <color indexed="12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8"/>
      <color indexed="46"/>
      <name val="ＭＳ Ｐゴシック"/>
      <family val="3"/>
    </font>
    <font>
      <b/>
      <sz val="9"/>
      <name val="ＭＳ ゴシック"/>
      <family val="3"/>
    </font>
    <font>
      <sz val="9"/>
      <color indexed="12"/>
      <name val="ＭＳ ゴシック"/>
      <family val="3"/>
    </font>
    <font>
      <sz val="8"/>
      <color indexed="44"/>
      <name val="ＭＳ Ｐゴシック"/>
      <family val="3"/>
    </font>
    <font>
      <b/>
      <sz val="10"/>
      <name val="ＭＳ Ｐゴシック"/>
      <family val="3"/>
    </font>
    <font>
      <sz val="9"/>
      <color indexed="46"/>
      <name val="ＭＳ Ｐゴシック"/>
      <family val="3"/>
    </font>
    <font>
      <sz val="9"/>
      <color indexed="20"/>
      <name val="ＭＳ ゴシック"/>
      <family val="3"/>
    </font>
    <font>
      <sz val="9"/>
      <color indexed="20"/>
      <name val="ＭＳ Ｐゴシック"/>
      <family val="3"/>
    </font>
    <font>
      <sz val="9"/>
      <color indexed="44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12"/>
      <name val="Century"/>
      <family val="1"/>
    </font>
    <font>
      <b/>
      <sz val="10"/>
      <color indexed="10"/>
      <name val="Century"/>
      <family val="1"/>
    </font>
    <font>
      <sz val="10"/>
      <color indexed="10"/>
      <name val="ＭＳ ゴシック"/>
      <family val="3"/>
    </font>
    <font>
      <b/>
      <sz val="9"/>
      <name val="Century"/>
      <family val="1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11"/>
      <color indexed="10"/>
      <name val="ＭＳ Ｐゴシック"/>
      <family val="3"/>
    </font>
    <font>
      <sz val="9"/>
      <name val="Meiryo UI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9"/>
      <color rgb="FF006100"/>
      <name val="ＭＳ Ｐゴシック"/>
      <family val="3"/>
    </font>
    <font>
      <sz val="11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28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178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3" fillId="33" borderId="11" xfId="0" applyFont="1" applyFill="1" applyBorder="1" applyAlignment="1">
      <alignment horizontal="right"/>
    </xf>
    <xf numFmtId="0" fontId="7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0" fontId="8" fillId="33" borderId="12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right"/>
    </xf>
    <xf numFmtId="0" fontId="9" fillId="34" borderId="0" xfId="0" applyFont="1" applyFill="1" applyAlignment="1">
      <alignment/>
    </xf>
    <xf numFmtId="0" fontId="0" fillId="0" borderId="13" xfId="0" applyBorder="1" applyAlignment="1" quotePrefix="1">
      <alignment/>
    </xf>
    <xf numFmtId="0" fontId="6" fillId="0" borderId="13" xfId="0" applyFont="1" applyBorder="1" applyAlignment="1">
      <alignment/>
    </xf>
    <xf numFmtId="10" fontId="6" fillId="0" borderId="14" xfId="42" applyNumberFormat="1" applyFont="1" applyBorder="1" applyAlignment="1">
      <alignment horizontal="left"/>
    </xf>
    <xf numFmtId="0" fontId="7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35" borderId="15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4" fillId="35" borderId="0" xfId="0" applyFont="1" applyFill="1" applyBorder="1" applyAlignment="1">
      <alignment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36" borderId="12" xfId="0" applyFont="1" applyFill="1" applyBorder="1" applyAlignment="1">
      <alignment horizontal="right"/>
    </xf>
    <xf numFmtId="178" fontId="11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36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7" fillId="0" borderId="15" xfId="0" applyFont="1" applyBorder="1" applyAlignment="1">
      <alignment/>
    </xf>
    <xf numFmtId="178" fontId="7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2" fontId="7" fillId="0" borderId="14" xfId="0" applyNumberFormat="1" applyFont="1" applyBorder="1" applyAlignment="1">
      <alignment/>
    </xf>
    <xf numFmtId="0" fontId="7" fillId="0" borderId="0" xfId="0" applyFont="1" applyAlignment="1">
      <alignment/>
    </xf>
    <xf numFmtId="0" fontId="9" fillId="37" borderId="0" xfId="0" applyFont="1" applyFill="1" applyAlignment="1">
      <alignment/>
    </xf>
    <xf numFmtId="176" fontId="3" fillId="0" borderId="10" xfId="42" applyNumberFormat="1" applyFont="1" applyBorder="1" applyAlignment="1">
      <alignment/>
    </xf>
    <xf numFmtId="0" fontId="2" fillId="33" borderId="11" xfId="0" applyFont="1" applyFill="1" applyBorder="1" applyAlignment="1">
      <alignment horizontal="right"/>
    </xf>
    <xf numFmtId="0" fontId="3" fillId="38" borderId="0" xfId="0" applyFont="1" applyFill="1" applyAlignment="1">
      <alignment/>
    </xf>
    <xf numFmtId="0" fontId="3" fillId="38" borderId="0" xfId="0" applyFont="1" applyFill="1" applyBorder="1" applyAlignment="1" quotePrefix="1">
      <alignment/>
    </xf>
    <xf numFmtId="10" fontId="3" fillId="38" borderId="0" xfId="0" applyNumberFormat="1" applyFont="1" applyFill="1" applyAlignment="1">
      <alignment/>
    </xf>
    <xf numFmtId="0" fontId="0" fillId="0" borderId="0" xfId="0" applyNumberFormat="1" applyBorder="1" applyAlignment="1">
      <alignment/>
    </xf>
    <xf numFmtId="0" fontId="9" fillId="0" borderId="0" xfId="0" applyNumberFormat="1" applyFont="1" applyBorder="1" applyAlignment="1">
      <alignment/>
    </xf>
    <xf numFmtId="0" fontId="17" fillId="35" borderId="0" xfId="0" applyFont="1" applyFill="1" applyAlignment="1">
      <alignment horizontal="right"/>
    </xf>
    <xf numFmtId="0" fontId="11" fillId="0" borderId="10" xfId="42" applyNumberFormat="1" applyFont="1" applyBorder="1" applyAlignment="1">
      <alignment/>
    </xf>
    <xf numFmtId="0" fontId="3" fillId="35" borderId="11" xfId="0" applyFont="1" applyFill="1" applyBorder="1" applyAlignment="1">
      <alignment horizontal="right"/>
    </xf>
    <xf numFmtId="0" fontId="2" fillId="35" borderId="12" xfId="0" applyFont="1" applyFill="1" applyBorder="1" applyAlignment="1">
      <alignment horizontal="right"/>
    </xf>
    <xf numFmtId="0" fontId="3" fillId="0" borderId="10" xfId="0" applyFont="1" applyBorder="1" applyAlignment="1">
      <alignment/>
    </xf>
    <xf numFmtId="10" fontId="11" fillId="0" borderId="10" xfId="42" applyNumberFormat="1" applyFont="1" applyBorder="1" applyAlignment="1">
      <alignment/>
    </xf>
    <xf numFmtId="0" fontId="3" fillId="36" borderId="11" xfId="0" applyNumberFormat="1" applyFont="1" applyFill="1" applyBorder="1" applyAlignment="1">
      <alignment horizontal="center"/>
    </xf>
    <xf numFmtId="0" fontId="2" fillId="36" borderId="12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7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11" fillId="0" borderId="0" xfId="42" applyNumberFormat="1" applyFont="1" applyBorder="1" applyAlignment="1">
      <alignment/>
    </xf>
    <xf numFmtId="2" fontId="0" fillId="0" borderId="0" xfId="0" applyNumberFormat="1" applyBorder="1" applyAlignment="1">
      <alignment/>
    </xf>
    <xf numFmtId="176" fontId="3" fillId="0" borderId="0" xfId="42" applyNumberFormat="1" applyFont="1" applyBorder="1" applyAlignment="1">
      <alignment/>
    </xf>
    <xf numFmtId="178" fontId="11" fillId="0" borderId="0" xfId="0" applyNumberFormat="1" applyFont="1" applyBorder="1" applyAlignment="1">
      <alignment/>
    </xf>
    <xf numFmtId="0" fontId="11" fillId="0" borderId="0" xfId="42" applyNumberFormat="1" applyFont="1" applyBorder="1" applyAlignment="1">
      <alignment/>
    </xf>
    <xf numFmtId="10" fontId="3" fillId="0" borderId="0" xfId="42" applyNumberFormat="1" applyFont="1" applyAlignment="1">
      <alignment/>
    </xf>
    <xf numFmtId="10" fontId="7" fillId="0" borderId="15" xfId="42" applyNumberFormat="1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/>
    </xf>
    <xf numFmtId="2" fontId="7" fillId="0" borderId="14" xfId="42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178" fontId="11" fillId="0" borderId="0" xfId="0" applyNumberFormat="1" applyFont="1" applyAlignment="1">
      <alignment/>
    </xf>
    <xf numFmtId="38" fontId="20" fillId="0" borderId="0" xfId="49" applyNumberFormat="1" applyFont="1" applyBorder="1" applyAlignment="1">
      <alignment/>
    </xf>
    <xf numFmtId="38" fontId="21" fillId="0" borderId="0" xfId="49" applyNumberFormat="1" applyFont="1" applyBorder="1" applyAlignment="1">
      <alignment/>
    </xf>
    <xf numFmtId="38" fontId="16" fillId="0" borderId="0" xfId="49" applyNumberFormat="1" applyFont="1" applyBorder="1" applyAlignment="1">
      <alignment/>
    </xf>
    <xf numFmtId="183" fontId="4" fillId="0" borderId="0" xfId="49" applyNumberFormat="1" applyFont="1" applyBorder="1" applyAlignment="1">
      <alignment/>
    </xf>
    <xf numFmtId="10" fontId="18" fillId="0" borderId="0" xfId="42" applyNumberFormat="1" applyFont="1" applyBorder="1" applyAlignment="1">
      <alignment/>
    </xf>
    <xf numFmtId="183" fontId="13" fillId="0" borderId="0" xfId="49" applyNumberFormat="1" applyFont="1" applyBorder="1" applyAlignment="1">
      <alignment/>
    </xf>
    <xf numFmtId="178" fontId="3" fillId="0" borderId="0" xfId="0" applyNumberFormat="1" applyFont="1" applyAlignment="1">
      <alignment/>
    </xf>
    <xf numFmtId="2" fontId="3" fillId="0" borderId="0" xfId="42" applyNumberFormat="1" applyFont="1" applyAlignment="1">
      <alignment/>
    </xf>
    <xf numFmtId="2" fontId="3" fillId="0" borderId="0" xfId="0" applyNumberFormat="1" applyFont="1" applyAlignment="1">
      <alignment/>
    </xf>
    <xf numFmtId="56" fontId="9" fillId="34" borderId="0" xfId="0" applyNumberFormat="1" applyFont="1" applyFill="1" applyAlignment="1">
      <alignment/>
    </xf>
    <xf numFmtId="0" fontId="64" fillId="0" borderId="10" xfId="0" applyFont="1" applyBorder="1" applyAlignment="1">
      <alignment/>
    </xf>
    <xf numFmtId="10" fontId="7" fillId="0" borderId="14" xfId="42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78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55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5"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6600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V184"/>
  <sheetViews>
    <sheetView tabSelected="1" zoomScale="75" zoomScaleNormal="75" zoomScalePageLayoutView="0" workbookViewId="0" topLeftCell="A1">
      <selection activeCell="A3" sqref="A3"/>
    </sheetView>
  </sheetViews>
  <sheetFormatPr defaultColWidth="9.00390625" defaultRowHeight="13.5"/>
  <cols>
    <col min="1" max="1" width="4.625" style="0" customWidth="1"/>
    <col min="2" max="2" width="5.125" style="0" customWidth="1"/>
    <col min="3" max="3" width="8.625" style="4" bestFit="1" customWidth="1"/>
    <col min="4" max="4" width="11.625" style="4" bestFit="1" customWidth="1"/>
    <col min="5" max="5" width="8.25390625" style="0" bestFit="1" customWidth="1"/>
    <col min="6" max="6" width="5.25390625" style="0" bestFit="1" customWidth="1"/>
    <col min="7" max="7" width="5.875" style="0" customWidth="1"/>
    <col min="8" max="8" width="10.25390625" style="0" bestFit="1" customWidth="1"/>
    <col min="9" max="9" width="5.625" style="0" customWidth="1"/>
    <col min="10" max="10" width="8.875" style="0" bestFit="1" customWidth="1"/>
    <col min="11" max="11" width="8.00390625" style="0" bestFit="1" customWidth="1"/>
    <col min="12" max="12" width="7.00390625" style="0" customWidth="1"/>
    <col min="13" max="13" width="7.125" style="0" bestFit="1" customWidth="1"/>
    <col min="14" max="14" width="7.00390625" style="0" customWidth="1"/>
    <col min="15" max="15" width="8.00390625" style="0" bestFit="1" customWidth="1"/>
    <col min="16" max="16" width="7.25390625" style="0" bestFit="1" customWidth="1"/>
    <col min="17" max="17" width="7.375" style="30" bestFit="1" customWidth="1"/>
    <col min="18" max="19" width="4.625" style="0" bestFit="1" customWidth="1"/>
    <col min="20" max="20" width="5.125" style="0" customWidth="1"/>
    <col min="21" max="21" width="9.625" style="0" bestFit="1" customWidth="1"/>
    <col min="22" max="22" width="4.50390625" style="38" bestFit="1" customWidth="1"/>
  </cols>
  <sheetData>
    <row r="1" spans="1:22" s="5" customFormat="1" ht="14.25">
      <c r="A1" s="5" t="s">
        <v>40</v>
      </c>
      <c r="C1" s="6"/>
      <c r="D1" s="6"/>
      <c r="H1" s="98">
        <v>44543</v>
      </c>
      <c r="I1" s="18"/>
      <c r="J1" s="30"/>
      <c r="K1" s="105"/>
      <c r="L1" s="30"/>
      <c r="Q1" s="40"/>
      <c r="V1" s="56"/>
    </row>
    <row r="2" spans="1:22" s="5" customFormat="1" ht="15.75">
      <c r="A2" s="80" t="s">
        <v>197</v>
      </c>
      <c r="C2" s="6"/>
      <c r="D2" s="6"/>
      <c r="E2" s="49" t="s">
        <v>64</v>
      </c>
      <c r="F2" s="49"/>
      <c r="G2" s="49"/>
      <c r="H2" s="49"/>
      <c r="I2" s="49"/>
      <c r="J2" s="30"/>
      <c r="Q2" s="30"/>
      <c r="R2" s="30"/>
      <c r="S2" s="30"/>
      <c r="T2" s="30"/>
      <c r="V2" s="37"/>
    </row>
    <row r="3" spans="1:20" ht="14.25">
      <c r="A3" s="81"/>
      <c r="B3" s="82"/>
      <c r="C3" s="83"/>
      <c r="E3" t="s">
        <v>31</v>
      </c>
      <c r="N3" s="30"/>
      <c r="R3" s="30"/>
      <c r="S3" s="30"/>
      <c r="T3" s="30"/>
    </row>
    <row r="4" spans="1:20" ht="15">
      <c r="A4" s="29">
        <v>244</v>
      </c>
      <c r="B4" s="19" t="s">
        <v>178</v>
      </c>
      <c r="C4" s="20"/>
      <c r="D4" s="21">
        <f>A4/365</f>
        <v>0.6684931506849315</v>
      </c>
      <c r="E4" s="32" t="s">
        <v>96</v>
      </c>
      <c r="F4" s="33"/>
      <c r="G4" s="33"/>
      <c r="H4" s="33"/>
      <c r="I4" s="33"/>
      <c r="J4" s="34"/>
      <c r="K4" s="31"/>
      <c r="L4" s="31"/>
      <c r="M4" s="31"/>
      <c r="N4" s="31"/>
      <c r="O4" s="31"/>
      <c r="R4" s="30"/>
      <c r="S4" s="30"/>
      <c r="T4" s="30"/>
    </row>
    <row r="5" spans="1:22" ht="13.5">
      <c r="A5" s="57" t="s">
        <v>213</v>
      </c>
      <c r="B5" s="27">
        <f>IF(OR(A5="APR",A5="JUN",A5="SEP",A5="NOV"),30,IF(A5="FEB",28,31))</f>
        <v>30</v>
      </c>
      <c r="C5" s="28" t="s">
        <v>46</v>
      </c>
      <c r="E5" s="30"/>
      <c r="F5" s="30"/>
      <c r="G5" s="30"/>
      <c r="H5" s="30"/>
      <c r="I5" s="30"/>
      <c r="J5" s="31"/>
      <c r="Q5" s="40"/>
      <c r="R5" s="30"/>
      <c r="S5" s="30"/>
      <c r="T5" s="30"/>
      <c r="V5" s="55"/>
    </row>
    <row r="6" spans="1:22" s="3" customFormat="1" ht="11.25">
      <c r="A6" s="23" t="s">
        <v>0</v>
      </c>
      <c r="B6" s="14" t="s">
        <v>44</v>
      </c>
      <c r="C6" s="13" t="s">
        <v>1</v>
      </c>
      <c r="D6" s="13" t="s">
        <v>2</v>
      </c>
      <c r="E6" s="12" t="s">
        <v>49</v>
      </c>
      <c r="F6" s="12" t="s">
        <v>50</v>
      </c>
      <c r="G6" s="14" t="s">
        <v>39</v>
      </c>
      <c r="H6" s="12" t="s">
        <v>36</v>
      </c>
      <c r="I6" s="12" t="s">
        <v>37</v>
      </c>
      <c r="J6" s="12" t="s">
        <v>3</v>
      </c>
      <c r="K6" s="12" t="s">
        <v>4</v>
      </c>
      <c r="L6" s="12" t="s">
        <v>45</v>
      </c>
      <c r="M6" s="12" t="s">
        <v>38</v>
      </c>
      <c r="N6" s="12" t="s">
        <v>43</v>
      </c>
      <c r="O6" s="12" t="s">
        <v>42</v>
      </c>
      <c r="P6" s="12" t="s">
        <v>41</v>
      </c>
      <c r="Q6" s="51" t="s">
        <v>65</v>
      </c>
      <c r="R6" s="59" t="s">
        <v>80</v>
      </c>
      <c r="S6" s="59" t="s">
        <v>82</v>
      </c>
      <c r="T6" s="59" t="s">
        <v>83</v>
      </c>
      <c r="U6" s="39" t="s">
        <v>54</v>
      </c>
      <c r="V6" s="63" t="s">
        <v>53</v>
      </c>
    </row>
    <row r="7" spans="1:22" s="2" customFormat="1" ht="10.5">
      <c r="A7" s="24"/>
      <c r="B7" s="15"/>
      <c r="C7" s="16"/>
      <c r="D7" s="16"/>
      <c r="E7" s="15" t="s">
        <v>33</v>
      </c>
      <c r="F7" s="15" t="s">
        <v>34</v>
      </c>
      <c r="G7" s="17"/>
      <c r="H7" s="15" t="s">
        <v>33</v>
      </c>
      <c r="I7" s="15" t="s">
        <v>34</v>
      </c>
      <c r="J7" s="15" t="s">
        <v>33</v>
      </c>
      <c r="K7" s="15" t="s">
        <v>35</v>
      </c>
      <c r="L7" s="15" t="s">
        <v>33</v>
      </c>
      <c r="M7" s="15" t="s">
        <v>33</v>
      </c>
      <c r="N7" s="15" t="s">
        <v>33</v>
      </c>
      <c r="O7" s="15" t="s">
        <v>33</v>
      </c>
      <c r="P7" s="15" t="s">
        <v>32</v>
      </c>
      <c r="Q7" s="15" t="s">
        <v>66</v>
      </c>
      <c r="R7" s="60" t="s">
        <v>86</v>
      </c>
      <c r="S7" s="60" t="s">
        <v>81</v>
      </c>
      <c r="T7" s="60" t="s">
        <v>81</v>
      </c>
      <c r="U7" s="35"/>
      <c r="V7" s="64"/>
    </row>
    <row r="8" spans="1:22" ht="13.5">
      <c r="A8" s="25"/>
      <c r="B8" s="10">
        <v>1</v>
      </c>
      <c r="C8" s="8" t="s">
        <v>116</v>
      </c>
      <c r="D8" s="22" t="s">
        <v>6</v>
      </c>
      <c r="E8" s="9">
        <v>421.3</v>
      </c>
      <c r="F8" s="7">
        <v>30</v>
      </c>
      <c r="G8" s="10">
        <f>RANK(H8,H$8:H$116)</f>
        <v>20</v>
      </c>
      <c r="H8" s="9">
        <v>1293.3</v>
      </c>
      <c r="I8" s="7">
        <v>122</v>
      </c>
      <c r="J8" s="7">
        <v>1500</v>
      </c>
      <c r="K8" s="62">
        <f>H8/J8</f>
        <v>0.8622</v>
      </c>
      <c r="L8" s="11">
        <f>IF((E8=0),0,E8/F8)</f>
        <v>14.043333333333333</v>
      </c>
      <c r="M8" s="11">
        <f>IF((H8=0),0,H8/I8)</f>
        <v>10.600819672131147</v>
      </c>
      <c r="N8" s="9">
        <f>E8-J8/365*$B$5</f>
        <v>298.0123287671233</v>
      </c>
      <c r="O8" s="9">
        <f>H8-J8*$D$4</f>
        <v>290.56027397260266</v>
      </c>
      <c r="P8" s="9">
        <f>H8/$D$4</f>
        <v>1934.6495901639344</v>
      </c>
      <c r="Q8" s="50">
        <f>P8/J8</f>
        <v>1.289766393442623</v>
      </c>
      <c r="R8" s="61">
        <v>58</v>
      </c>
      <c r="S8" s="61">
        <v>148</v>
      </c>
      <c r="T8" s="61"/>
      <c r="U8" s="36" t="s">
        <v>135</v>
      </c>
      <c r="V8" s="58">
        <v>56</v>
      </c>
    </row>
    <row r="9" spans="1:22" ht="13.5">
      <c r="A9" s="25"/>
      <c r="B9" s="10">
        <v>2</v>
      </c>
      <c r="C9" s="8" t="s">
        <v>92</v>
      </c>
      <c r="D9" s="22" t="s">
        <v>101</v>
      </c>
      <c r="E9" s="9">
        <v>408.9</v>
      </c>
      <c r="F9" s="7">
        <v>30</v>
      </c>
      <c r="G9" s="10">
        <f>RANK(H9,H$8:H$116)</f>
        <v>1</v>
      </c>
      <c r="H9" s="9">
        <v>2977.6999999999994</v>
      </c>
      <c r="I9" s="7">
        <v>244</v>
      </c>
      <c r="J9" s="7">
        <v>4520</v>
      </c>
      <c r="K9" s="62">
        <f>H9/J9</f>
        <v>0.6587831858407078</v>
      </c>
      <c r="L9" s="11">
        <f>IF((E9=0),0,E9/F9)</f>
        <v>13.629999999999999</v>
      </c>
      <c r="M9" s="11">
        <f>IF((H9=0),0,H9/I9)</f>
        <v>12.203688524590161</v>
      </c>
      <c r="N9" s="9">
        <f>E9-J9/365*$B$5</f>
        <v>37.39315068493147</v>
      </c>
      <c r="O9" s="9">
        <f>H9-J9*$D$4</f>
        <v>-43.889041095891116</v>
      </c>
      <c r="P9" s="9">
        <f>H9/$D$4</f>
        <v>4454.346311475409</v>
      </c>
      <c r="Q9" s="50">
        <f>P9/J9</f>
        <v>0.9854748476715506</v>
      </c>
      <c r="R9" s="61">
        <v>0</v>
      </c>
      <c r="S9" s="61">
        <v>0</v>
      </c>
      <c r="T9" s="61"/>
      <c r="U9" s="36" t="s">
        <v>128</v>
      </c>
      <c r="V9" s="58">
        <v>61</v>
      </c>
    </row>
    <row r="10" spans="1:22" ht="13.5">
      <c r="A10" s="25"/>
      <c r="B10" s="10">
        <v>3</v>
      </c>
      <c r="C10" s="8" t="s">
        <v>179</v>
      </c>
      <c r="D10" s="22" t="s">
        <v>107</v>
      </c>
      <c r="E10" s="9">
        <v>353.1</v>
      </c>
      <c r="F10" s="7">
        <v>29</v>
      </c>
      <c r="G10" s="10">
        <f>RANK(H10,H$8:H$116)</f>
        <v>4</v>
      </c>
      <c r="H10" s="9">
        <v>2542.9</v>
      </c>
      <c r="I10" s="7">
        <v>213</v>
      </c>
      <c r="J10" s="7">
        <v>3600</v>
      </c>
      <c r="K10" s="62">
        <f>H10/J10</f>
        <v>0.7063611111111111</v>
      </c>
      <c r="L10" s="11">
        <f>IF((E10=0),0,E10/F10)</f>
        <v>12.175862068965518</v>
      </c>
      <c r="M10" s="11">
        <f>IF((H10=0),0,H10/I10)</f>
        <v>11.93849765258216</v>
      </c>
      <c r="N10" s="9">
        <f>E10-J10/365*$B$5</f>
        <v>57.20958904109591</v>
      </c>
      <c r="O10" s="9">
        <f>H10-J10*$D$4</f>
        <v>136.3246575342464</v>
      </c>
      <c r="P10" s="9">
        <f>H10/$D$4</f>
        <v>3803.9282786885246</v>
      </c>
      <c r="Q10" s="50">
        <f>P10/J10</f>
        <v>1.0566467440801457</v>
      </c>
      <c r="R10" s="61">
        <v>44</v>
      </c>
      <c r="S10" s="61">
        <v>353</v>
      </c>
      <c r="T10" s="61">
        <v>440</v>
      </c>
      <c r="U10" s="36" t="s">
        <v>191</v>
      </c>
      <c r="V10" s="58">
        <v>58</v>
      </c>
    </row>
    <row r="11" spans="1:22" ht="13.5">
      <c r="A11" s="25" t="s">
        <v>30</v>
      </c>
      <c r="B11" s="10">
        <v>4</v>
      </c>
      <c r="C11" s="8" t="s">
        <v>109</v>
      </c>
      <c r="D11" s="22" t="s">
        <v>101</v>
      </c>
      <c r="E11" s="9">
        <v>339.9</v>
      </c>
      <c r="F11" s="7">
        <v>25</v>
      </c>
      <c r="G11" s="10">
        <f>RANK(H11,H$8:H$116)</f>
        <v>3</v>
      </c>
      <c r="H11" s="9">
        <v>2714.3</v>
      </c>
      <c r="I11" s="7">
        <v>204</v>
      </c>
      <c r="J11" s="7">
        <v>3500</v>
      </c>
      <c r="K11" s="62">
        <f>H11/J11</f>
        <v>0.7755142857142857</v>
      </c>
      <c r="L11" s="11">
        <f>IF((E11=0),0,E11/F11)</f>
        <v>13.595999999999998</v>
      </c>
      <c r="M11" s="11">
        <f>IF((H11=0),0,H11/I11)</f>
        <v>13.305392156862746</v>
      </c>
      <c r="N11" s="9">
        <f>E11-J11/365*$B$5</f>
        <v>52.228767123287696</v>
      </c>
      <c r="O11" s="9">
        <f>H11-J11*$D$4</f>
        <v>374.57397260274</v>
      </c>
      <c r="P11" s="9">
        <f>H11/$D$4</f>
        <v>4060.3258196721313</v>
      </c>
      <c r="Q11" s="50">
        <f>P11/J11</f>
        <v>1.1600930913348946</v>
      </c>
      <c r="R11" s="61">
        <v>0</v>
      </c>
      <c r="S11" s="61">
        <v>0</v>
      </c>
      <c r="T11" s="61"/>
      <c r="U11" s="36" t="s">
        <v>130</v>
      </c>
      <c r="V11" s="58">
        <v>61</v>
      </c>
    </row>
    <row r="12" spans="1:22" ht="13.5">
      <c r="A12" s="25"/>
      <c r="B12" s="10">
        <v>5</v>
      </c>
      <c r="C12" s="8" t="s">
        <v>121</v>
      </c>
      <c r="D12" s="22" t="s">
        <v>6</v>
      </c>
      <c r="E12" s="9">
        <v>325</v>
      </c>
      <c r="F12" s="7">
        <v>30</v>
      </c>
      <c r="G12" s="10">
        <f>RANK(H12,H$8:H$116)</f>
        <v>7</v>
      </c>
      <c r="H12" s="9">
        <v>2213.5</v>
      </c>
      <c r="I12" s="7">
        <v>234</v>
      </c>
      <c r="J12" s="7">
        <v>2400</v>
      </c>
      <c r="K12" s="62">
        <f>H12/J12</f>
        <v>0.9222916666666666</v>
      </c>
      <c r="L12" s="11">
        <f>IF((E12=0),0,E12/F12)</f>
        <v>10.833333333333334</v>
      </c>
      <c r="M12" s="11">
        <f>IF((H12=0),0,H12/I12)</f>
        <v>9.459401709401709</v>
      </c>
      <c r="N12" s="9">
        <f>E12-J12/365*$B$5</f>
        <v>127.73972602739727</v>
      </c>
      <c r="O12" s="9">
        <f>H12-J12*$D$4</f>
        <v>609.1164383561643</v>
      </c>
      <c r="P12" s="9">
        <f>H12/$D$4</f>
        <v>3311.1782786885246</v>
      </c>
      <c r="Q12" s="50">
        <f>P12/J12</f>
        <v>1.3796576161202185</v>
      </c>
      <c r="R12" s="61">
        <v>56</v>
      </c>
      <c r="S12" s="61">
        <v>399</v>
      </c>
      <c r="T12" s="61">
        <v>500</v>
      </c>
      <c r="U12" s="36" t="s">
        <v>127</v>
      </c>
      <c r="V12" s="58">
        <v>44</v>
      </c>
    </row>
    <row r="13" spans="1:22" ht="13.5">
      <c r="A13" s="25"/>
      <c r="B13" s="10">
        <v>6</v>
      </c>
      <c r="C13" s="8" t="s">
        <v>198</v>
      </c>
      <c r="D13" s="22" t="s">
        <v>99</v>
      </c>
      <c r="E13" s="9">
        <v>298.2</v>
      </c>
      <c r="F13" s="7">
        <v>14</v>
      </c>
      <c r="G13" s="10">
        <f>RANK(H13,H$8:H$116)</f>
        <v>6</v>
      </c>
      <c r="H13" s="9">
        <v>2258.6</v>
      </c>
      <c r="I13" s="7">
        <v>161</v>
      </c>
      <c r="J13" s="7">
        <v>3100</v>
      </c>
      <c r="K13" s="62">
        <f>H13/J13</f>
        <v>0.7285806451612903</v>
      </c>
      <c r="L13" s="11">
        <f>IF((E13=0),0,E13/F13)</f>
        <v>21.3</v>
      </c>
      <c r="M13" s="11">
        <f>IF((H13=0),0,H13/I13)</f>
        <v>14.028571428571428</v>
      </c>
      <c r="N13" s="9">
        <f>E13-J13/365*$B$5</f>
        <v>43.40547945205478</v>
      </c>
      <c r="O13" s="9">
        <f>H13-J13*$D$4</f>
        <v>186.27123287671202</v>
      </c>
      <c r="P13" s="9">
        <f>H13/$D$4</f>
        <v>3378.6434426229507</v>
      </c>
      <c r="Q13" s="50">
        <f>P13/J13</f>
        <v>1.0898849814912743</v>
      </c>
      <c r="R13" s="61">
        <v>60</v>
      </c>
      <c r="S13" s="61">
        <v>410</v>
      </c>
      <c r="T13" s="61">
        <v>500</v>
      </c>
      <c r="U13" s="36" t="s">
        <v>208</v>
      </c>
      <c r="V13" s="58">
        <v>59</v>
      </c>
    </row>
    <row r="14" spans="1:22" ht="13.5">
      <c r="A14" s="25"/>
      <c r="B14" s="10">
        <v>7</v>
      </c>
      <c r="C14" s="8" t="s">
        <v>71</v>
      </c>
      <c r="D14" s="22" t="s">
        <v>6</v>
      </c>
      <c r="E14" s="9">
        <v>295</v>
      </c>
      <c r="F14" s="7">
        <v>28</v>
      </c>
      <c r="G14" s="10">
        <f>RANK(H14,H$8:H$116)</f>
        <v>2</v>
      </c>
      <c r="H14" s="9">
        <v>2730</v>
      </c>
      <c r="I14" s="7">
        <v>226</v>
      </c>
      <c r="J14" s="7">
        <v>3500</v>
      </c>
      <c r="K14" s="62">
        <f>H14/J14</f>
        <v>0.78</v>
      </c>
      <c r="L14" s="11">
        <f>IF((E14=0),0,E14/F14)</f>
        <v>10.535714285714286</v>
      </c>
      <c r="M14" s="11">
        <f>IF((H14=0),0,H14/I14)</f>
        <v>12.079646017699115</v>
      </c>
      <c r="N14" s="9">
        <f>E14-J14/365*$B$5</f>
        <v>7.328767123287719</v>
      </c>
      <c r="O14" s="9">
        <f>H14-J14*$D$4</f>
        <v>390.27397260273983</v>
      </c>
      <c r="P14" s="9">
        <f>H14/$D$4</f>
        <v>4083.811475409836</v>
      </c>
      <c r="Q14" s="50">
        <f>P14/J14</f>
        <v>1.1668032786885245</v>
      </c>
      <c r="R14" s="61">
        <v>0</v>
      </c>
      <c r="S14" s="61">
        <v>0</v>
      </c>
      <c r="T14" s="61"/>
      <c r="U14" s="36" t="s">
        <v>133</v>
      </c>
      <c r="V14" s="58">
        <v>50</v>
      </c>
    </row>
    <row r="15" spans="1:22" ht="13.5">
      <c r="A15" s="25"/>
      <c r="B15" s="10">
        <v>8</v>
      </c>
      <c r="C15" s="8" t="s">
        <v>126</v>
      </c>
      <c r="D15" s="22" t="s">
        <v>6</v>
      </c>
      <c r="E15" s="9">
        <v>282.7</v>
      </c>
      <c r="F15" s="7">
        <v>21</v>
      </c>
      <c r="G15" s="10">
        <f>RANK(H15,H$8:H$116)</f>
        <v>10</v>
      </c>
      <c r="H15" s="9">
        <v>1945.5</v>
      </c>
      <c r="I15" s="7">
        <v>141</v>
      </c>
      <c r="J15" s="7">
        <v>700</v>
      </c>
      <c r="K15" s="62">
        <f>H15/J15</f>
        <v>2.7792857142857144</v>
      </c>
      <c r="L15" s="11">
        <f>IF((E15=0),0,E15/F15)</f>
        <v>13.461904761904762</v>
      </c>
      <c r="M15" s="11">
        <f>IF((H15=0),0,H15/I15)</f>
        <v>13.797872340425531</v>
      </c>
      <c r="N15" s="9">
        <f>E15-J15/365*$B$5</f>
        <v>225.1657534246575</v>
      </c>
      <c r="O15" s="9">
        <f>H15-J15*$D$4</f>
        <v>1477.554794520548</v>
      </c>
      <c r="P15" s="9">
        <f>H15/$D$4</f>
        <v>2910.276639344262</v>
      </c>
      <c r="Q15" s="50">
        <f>P15/J15</f>
        <v>4.157538056206088</v>
      </c>
      <c r="R15" s="61">
        <v>26</v>
      </c>
      <c r="S15" s="61">
        <v>224</v>
      </c>
      <c r="T15" s="61">
        <v>90</v>
      </c>
      <c r="U15" s="36" t="s">
        <v>148</v>
      </c>
      <c r="V15" s="58">
        <v>49</v>
      </c>
    </row>
    <row r="16" spans="1:22" ht="13.5">
      <c r="A16" s="25"/>
      <c r="B16" s="10">
        <v>9</v>
      </c>
      <c r="C16" s="8" t="s">
        <v>89</v>
      </c>
      <c r="D16" s="22" t="s">
        <v>88</v>
      </c>
      <c r="E16" s="9">
        <v>267</v>
      </c>
      <c r="F16" s="7">
        <v>19</v>
      </c>
      <c r="G16" s="10">
        <f>RANK(H16,H$8:H$116)</f>
        <v>5</v>
      </c>
      <c r="H16" s="9">
        <v>2317</v>
      </c>
      <c r="I16" s="7">
        <v>160</v>
      </c>
      <c r="J16" s="7">
        <v>3400</v>
      </c>
      <c r="K16" s="62">
        <f>H16/J16</f>
        <v>0.6814705882352942</v>
      </c>
      <c r="L16" s="11">
        <f>IF((E16=0),0,E16/F16)</f>
        <v>14.052631578947368</v>
      </c>
      <c r="M16" s="11">
        <f>IF((H16=0),0,H16/I16)</f>
        <v>14.48125</v>
      </c>
      <c r="N16" s="9">
        <f>E16-J16/365*$B$5</f>
        <v>-12.452054794520564</v>
      </c>
      <c r="O16" s="9">
        <f>H16-J16*$D$4</f>
        <v>44.1232876712329</v>
      </c>
      <c r="P16" s="9">
        <f>H16/$D$4</f>
        <v>3466.0040983606555</v>
      </c>
      <c r="Q16" s="50">
        <f>P16/J16</f>
        <v>1.0194129701060752</v>
      </c>
      <c r="R16" s="61">
        <v>0</v>
      </c>
      <c r="S16" s="61">
        <v>0</v>
      </c>
      <c r="T16" s="61"/>
      <c r="U16" s="36" t="s">
        <v>129</v>
      </c>
      <c r="V16" s="58">
        <v>57</v>
      </c>
    </row>
    <row r="17" spans="1:22" ht="13.5">
      <c r="A17" s="25"/>
      <c r="B17" s="10">
        <v>10</v>
      </c>
      <c r="C17" s="8" t="s">
        <v>125</v>
      </c>
      <c r="D17" s="22" t="s">
        <v>114</v>
      </c>
      <c r="E17" s="9">
        <v>251.6</v>
      </c>
      <c r="F17" s="7">
        <v>22</v>
      </c>
      <c r="G17" s="10">
        <f>RANK(H17,H$8:H$116)</f>
        <v>15</v>
      </c>
      <c r="H17" s="9">
        <v>1424.8</v>
      </c>
      <c r="I17" s="7">
        <v>146</v>
      </c>
      <c r="J17" s="7">
        <v>3600</v>
      </c>
      <c r="K17" s="62">
        <f>H17/J17</f>
        <v>0.3957777777777778</v>
      </c>
      <c r="L17" s="11">
        <f>IF((E17=0),0,E17/F17)</f>
        <v>11.436363636363636</v>
      </c>
      <c r="M17" s="11">
        <f>IF((H17=0),0,H17/I17)</f>
        <v>9.758904109589041</v>
      </c>
      <c r="N17" s="9">
        <f>E17-J17/365*$B$5</f>
        <v>-44.29041095890412</v>
      </c>
      <c r="O17" s="9">
        <f>H17-J17*$D$4</f>
        <v>-981.7753424657537</v>
      </c>
      <c r="P17" s="9">
        <f>H17/$D$4</f>
        <v>2131.3606557377047</v>
      </c>
      <c r="Q17" s="50">
        <f>P17/J17</f>
        <v>0.5920446265938069</v>
      </c>
      <c r="R17" s="61">
        <v>0</v>
      </c>
      <c r="S17" s="61">
        <v>0</v>
      </c>
      <c r="T17" s="61"/>
      <c r="U17" s="36" t="s">
        <v>141</v>
      </c>
      <c r="V17" s="58">
        <v>39</v>
      </c>
    </row>
    <row r="18" spans="1:22" ht="13.5">
      <c r="A18" s="25"/>
      <c r="B18" s="10">
        <v>11</v>
      </c>
      <c r="C18" s="8" t="s">
        <v>106</v>
      </c>
      <c r="D18" s="22" t="s">
        <v>87</v>
      </c>
      <c r="E18" s="9">
        <v>229.9</v>
      </c>
      <c r="F18" s="7">
        <v>23</v>
      </c>
      <c r="G18" s="10">
        <f>RANK(H18,H$8:H$116)</f>
        <v>12</v>
      </c>
      <c r="H18" s="9">
        <v>1631.7</v>
      </c>
      <c r="I18" s="7">
        <v>197</v>
      </c>
      <c r="J18" s="7">
        <v>2000</v>
      </c>
      <c r="K18" s="62">
        <f>H18/J18</f>
        <v>0.8158500000000001</v>
      </c>
      <c r="L18" s="11">
        <f>IF((E18=0),0,E18/F18)</f>
        <v>9.995652173913044</v>
      </c>
      <c r="M18" s="11">
        <f>IF((H18=0),0,H18/I18)</f>
        <v>8.28274111675127</v>
      </c>
      <c r="N18" s="9">
        <f>E18-J18/365*$B$5</f>
        <v>65.5164383561644</v>
      </c>
      <c r="O18" s="9">
        <f>H18-J18*$D$4</f>
        <v>294.71369863013706</v>
      </c>
      <c r="P18" s="9">
        <f>H18/$D$4</f>
        <v>2440.8627049180327</v>
      </c>
      <c r="Q18" s="50">
        <f>P18/J18</f>
        <v>1.2204313524590165</v>
      </c>
      <c r="R18" s="61">
        <v>33</v>
      </c>
      <c r="S18" s="61">
        <v>241</v>
      </c>
      <c r="T18" s="61">
        <v>250</v>
      </c>
      <c r="U18" s="36" t="s">
        <v>136</v>
      </c>
      <c r="V18" s="58">
        <v>58</v>
      </c>
    </row>
    <row r="19" spans="1:22" ht="13.5">
      <c r="A19" s="25"/>
      <c r="B19" s="10">
        <v>12</v>
      </c>
      <c r="C19" s="8" t="s">
        <v>199</v>
      </c>
      <c r="D19" s="22" t="s">
        <v>200</v>
      </c>
      <c r="E19" s="9">
        <v>228.4</v>
      </c>
      <c r="F19" s="7">
        <v>25</v>
      </c>
      <c r="G19" s="10">
        <f>RANK(H19,H$8:H$116)</f>
        <v>8</v>
      </c>
      <c r="H19" s="9">
        <v>2138.4</v>
      </c>
      <c r="I19" s="7">
        <v>214</v>
      </c>
      <c r="J19" s="7">
        <v>3000</v>
      </c>
      <c r="K19" s="62">
        <f>H19/J19</f>
        <v>0.7128</v>
      </c>
      <c r="L19" s="11">
        <f>IF((E19=0),0,E19/F19)</f>
        <v>9.136000000000001</v>
      </c>
      <c r="M19" s="11">
        <f>IF((H19=0),0,H19/I19)</f>
        <v>9.992523364485981</v>
      </c>
      <c r="N19" s="9">
        <f>E19-J19/365*$B$5</f>
        <v>-18.17534246575346</v>
      </c>
      <c r="O19" s="9">
        <f>H19-J19*$D$4</f>
        <v>132.9205479452055</v>
      </c>
      <c r="P19" s="9">
        <f>H19/$D$4</f>
        <v>3198.8360655737706</v>
      </c>
      <c r="Q19" s="50">
        <f>P19/J19</f>
        <v>1.0662786885245903</v>
      </c>
      <c r="R19" s="61">
        <v>26</v>
      </c>
      <c r="S19" s="61">
        <v>308</v>
      </c>
      <c r="T19" s="61"/>
      <c r="U19" s="36" t="s">
        <v>209</v>
      </c>
      <c r="V19" s="58">
        <v>58</v>
      </c>
    </row>
    <row r="20" spans="1:22" ht="13.5">
      <c r="A20" s="25"/>
      <c r="B20" s="10">
        <v>13</v>
      </c>
      <c r="C20" s="8" t="s">
        <v>205</v>
      </c>
      <c r="D20" s="22" t="s">
        <v>98</v>
      </c>
      <c r="E20" s="9">
        <v>213.4</v>
      </c>
      <c r="F20" s="7">
        <v>29</v>
      </c>
      <c r="G20" s="10">
        <f>RANK(H20,H$8:H$116)</f>
        <v>13</v>
      </c>
      <c r="H20" s="9">
        <v>1504.2000000000003</v>
      </c>
      <c r="I20" s="7">
        <v>227</v>
      </c>
      <c r="J20" s="7">
        <v>2000</v>
      </c>
      <c r="K20" s="62">
        <f>H20/J20</f>
        <v>0.7521000000000001</v>
      </c>
      <c r="L20" s="11">
        <f>IF((E20=0),0,E20/F20)</f>
        <v>7.358620689655172</v>
      </c>
      <c r="M20" s="11">
        <f>IF((H20=0),0,H20/I20)</f>
        <v>6.626431718061675</v>
      </c>
      <c r="N20" s="9">
        <f>E20-J20/365*$B$5</f>
        <v>49.0164383561644</v>
      </c>
      <c r="O20" s="9">
        <f>H20-J20*$D$4</f>
        <v>167.2136986301373</v>
      </c>
      <c r="P20" s="9">
        <f>H20/$D$4</f>
        <v>2250.13524590164</v>
      </c>
      <c r="Q20" s="50">
        <f>P20/J20</f>
        <v>1.1250676229508199</v>
      </c>
      <c r="R20" s="61">
        <v>0</v>
      </c>
      <c r="S20" s="61">
        <v>0</v>
      </c>
      <c r="T20" s="61"/>
      <c r="U20" s="36" t="s">
        <v>212</v>
      </c>
      <c r="V20" s="58">
        <v>64</v>
      </c>
    </row>
    <row r="21" spans="1:22" ht="13.5">
      <c r="A21" s="25" t="s">
        <v>30</v>
      </c>
      <c r="B21" s="10">
        <v>14</v>
      </c>
      <c r="C21" s="8" t="s">
        <v>108</v>
      </c>
      <c r="D21" s="22" t="s">
        <v>5</v>
      </c>
      <c r="E21" s="9">
        <v>193.5</v>
      </c>
      <c r="F21" s="7">
        <v>26</v>
      </c>
      <c r="G21" s="10">
        <f>RANK(H21,H$8:H$116)</f>
        <v>19</v>
      </c>
      <c r="H21" s="9">
        <v>1314.6000000000001</v>
      </c>
      <c r="I21" s="7">
        <v>191</v>
      </c>
      <c r="J21" s="7">
        <v>1800</v>
      </c>
      <c r="K21" s="62">
        <f>H21/J21</f>
        <v>0.7303333333333334</v>
      </c>
      <c r="L21" s="11">
        <f>IF((E21=0),0,E21/F21)</f>
        <v>7.4423076923076925</v>
      </c>
      <c r="M21" s="11">
        <f>IF((H21=0),0,H21/I21)</f>
        <v>6.882722513089006</v>
      </c>
      <c r="N21" s="9">
        <f>E21-J21/365*$B$5</f>
        <v>45.554794520547944</v>
      </c>
      <c r="O21" s="9">
        <f>H21-J21*$D$4</f>
        <v>111.31232876712329</v>
      </c>
      <c r="P21" s="9">
        <f>H21/$D$4</f>
        <v>1966.5122950819673</v>
      </c>
      <c r="Q21" s="50">
        <f>P21/J21</f>
        <v>1.092506830601093</v>
      </c>
      <c r="R21" s="61">
        <v>0</v>
      </c>
      <c r="S21" s="61">
        <v>0</v>
      </c>
      <c r="T21" s="61"/>
      <c r="U21" s="36" t="s">
        <v>142</v>
      </c>
      <c r="V21" s="58">
        <v>62</v>
      </c>
    </row>
    <row r="22" spans="1:22" ht="13.5">
      <c r="A22" s="25"/>
      <c r="B22" s="10">
        <v>15</v>
      </c>
      <c r="C22" s="8" t="s">
        <v>90</v>
      </c>
      <c r="D22" s="22" t="s">
        <v>6</v>
      </c>
      <c r="E22" s="9">
        <v>192</v>
      </c>
      <c r="F22" s="7">
        <v>12</v>
      </c>
      <c r="G22" s="10">
        <f>RANK(H22,H$8:H$116)</f>
        <v>9</v>
      </c>
      <c r="H22" s="9">
        <v>2083.7</v>
      </c>
      <c r="I22" s="7">
        <v>139</v>
      </c>
      <c r="J22" s="7">
        <v>2000</v>
      </c>
      <c r="K22" s="62">
        <f>H22/J22</f>
        <v>1.04185</v>
      </c>
      <c r="L22" s="11">
        <f>IF((E22=0),0,E22/F22)</f>
        <v>16</v>
      </c>
      <c r="M22" s="11">
        <f>IF((H22=0),0,H22/I22)</f>
        <v>14.990647482014387</v>
      </c>
      <c r="N22" s="9">
        <f>E22-J22/365*$B$5</f>
        <v>27.616438356164394</v>
      </c>
      <c r="O22" s="9">
        <f>H22-J22*$D$4</f>
        <v>746.7136986301368</v>
      </c>
      <c r="P22" s="9">
        <f>H22/$D$4</f>
        <v>3117.010245901639</v>
      </c>
      <c r="Q22" s="50">
        <f>P22/J22</f>
        <v>1.5585051229508193</v>
      </c>
      <c r="R22" s="61">
        <v>0</v>
      </c>
      <c r="S22" s="61">
        <v>0</v>
      </c>
      <c r="T22" s="61"/>
      <c r="U22" s="36" t="s">
        <v>138</v>
      </c>
      <c r="V22" s="58">
        <v>48</v>
      </c>
    </row>
    <row r="23" spans="1:22" ht="13.5">
      <c r="A23" s="25"/>
      <c r="B23" s="10">
        <v>16</v>
      </c>
      <c r="C23" s="8" t="s">
        <v>8</v>
      </c>
      <c r="D23" s="22" t="s">
        <v>70</v>
      </c>
      <c r="E23" s="9">
        <v>181</v>
      </c>
      <c r="F23" s="7">
        <v>22</v>
      </c>
      <c r="G23" s="10">
        <f>RANK(H23,H$8:H$116)</f>
        <v>11</v>
      </c>
      <c r="H23" s="9">
        <v>1649</v>
      </c>
      <c r="I23" s="7">
        <v>208</v>
      </c>
      <c r="J23" s="7">
        <v>2000</v>
      </c>
      <c r="K23" s="62">
        <f>H23/J23</f>
        <v>0.8245</v>
      </c>
      <c r="L23" s="11">
        <f>IF((E23=0),0,E23/F23)</f>
        <v>8.227272727272727</v>
      </c>
      <c r="M23" s="11">
        <f>IF((H23=0),0,H23/I23)</f>
        <v>7.927884615384615</v>
      </c>
      <c r="N23" s="9">
        <f>E23-J23/365*$B$5</f>
        <v>16.616438356164394</v>
      </c>
      <c r="O23" s="9">
        <f>H23-J23*$D$4</f>
        <v>312.013698630137</v>
      </c>
      <c r="P23" s="9">
        <f>H23/$D$4</f>
        <v>2466.7418032786886</v>
      </c>
      <c r="Q23" s="50">
        <f>P23/J23</f>
        <v>1.2333709016393444</v>
      </c>
      <c r="R23" s="61">
        <v>0</v>
      </c>
      <c r="S23" s="61">
        <v>0</v>
      </c>
      <c r="T23" s="61"/>
      <c r="U23" s="36" t="s">
        <v>134</v>
      </c>
      <c r="V23" s="58">
        <v>82</v>
      </c>
    </row>
    <row r="24" spans="1:22" ht="13.5">
      <c r="A24" s="25"/>
      <c r="B24" s="10">
        <v>17</v>
      </c>
      <c r="C24" s="8" t="s">
        <v>93</v>
      </c>
      <c r="D24" s="22" t="s">
        <v>107</v>
      </c>
      <c r="E24" s="9">
        <v>168.1</v>
      </c>
      <c r="F24" s="7">
        <v>26</v>
      </c>
      <c r="G24" s="10">
        <f>RANK(H24,H$8:H$116)</f>
        <v>14</v>
      </c>
      <c r="H24" s="9">
        <v>1446.6</v>
      </c>
      <c r="I24" s="7">
        <v>219</v>
      </c>
      <c r="J24" s="7">
        <v>2280</v>
      </c>
      <c r="K24" s="62">
        <f>H24/J24</f>
        <v>0.6344736842105263</v>
      </c>
      <c r="L24" s="11">
        <f>IF((E24=0),0,E24/F24)</f>
        <v>6.4653846153846155</v>
      </c>
      <c r="M24" s="11">
        <f>IF((H24=0),0,H24/I24)</f>
        <v>6.605479452054794</v>
      </c>
      <c r="N24" s="9">
        <f>E24-J24/365*$B$5</f>
        <v>-19.297260273972626</v>
      </c>
      <c r="O24" s="9">
        <f>H24-J24*$D$4</f>
        <v>-77.56438356164404</v>
      </c>
      <c r="P24" s="9">
        <f>H24/$D$4</f>
        <v>2163.9713114754095</v>
      </c>
      <c r="Q24" s="50">
        <f>P24/J24</f>
        <v>0.94911022433132</v>
      </c>
      <c r="R24" s="61">
        <v>14</v>
      </c>
      <c r="S24" s="61">
        <v>142</v>
      </c>
      <c r="T24" s="61"/>
      <c r="U24" s="36" t="s">
        <v>132</v>
      </c>
      <c r="V24" s="58">
        <v>62</v>
      </c>
    </row>
    <row r="25" spans="1:22" ht="13.5">
      <c r="A25" s="25"/>
      <c r="B25" s="10">
        <v>18</v>
      </c>
      <c r="C25" s="8" t="s">
        <v>122</v>
      </c>
      <c r="D25" s="22" t="s">
        <v>204</v>
      </c>
      <c r="E25" s="9">
        <v>168</v>
      </c>
      <c r="F25" s="7">
        <v>30</v>
      </c>
      <c r="G25" s="10">
        <f>RANK(H25,H$8:H$116)</f>
        <v>18</v>
      </c>
      <c r="H25" s="9">
        <v>1318</v>
      </c>
      <c r="I25" s="7">
        <v>242</v>
      </c>
      <c r="J25" s="7">
        <v>2500</v>
      </c>
      <c r="K25" s="62">
        <f>H25/J25</f>
        <v>0.5272</v>
      </c>
      <c r="L25" s="11">
        <f>IF((E25=0),0,E25/F25)</f>
        <v>5.6</v>
      </c>
      <c r="M25" s="11">
        <f>IF((H25=0),0,H25/I25)</f>
        <v>5.446280991735537</v>
      </c>
      <c r="N25" s="9">
        <f>E25-J25/365*$B$5</f>
        <v>-37.47945205479451</v>
      </c>
      <c r="O25" s="9">
        <f>H25-J25*$D$4</f>
        <v>-353.2328767123288</v>
      </c>
      <c r="P25" s="9">
        <f>H25/$D$4</f>
        <v>1971.5983606557377</v>
      </c>
      <c r="Q25" s="50">
        <f>P25/J25</f>
        <v>0.7886393442622951</v>
      </c>
      <c r="R25" s="61">
        <v>23</v>
      </c>
      <c r="S25" s="61">
        <v>181</v>
      </c>
      <c r="T25" s="61">
        <v>300</v>
      </c>
      <c r="U25" s="36" t="s">
        <v>131</v>
      </c>
      <c r="V25" s="58">
        <v>49</v>
      </c>
    </row>
    <row r="26" spans="1:22" ht="13.5">
      <c r="A26" s="25"/>
      <c r="B26" s="10">
        <v>19</v>
      </c>
      <c r="C26" s="8" t="s">
        <v>79</v>
      </c>
      <c r="D26" s="22" t="s">
        <v>99</v>
      </c>
      <c r="E26" s="9">
        <v>161</v>
      </c>
      <c r="F26" s="7">
        <v>26</v>
      </c>
      <c r="G26" s="10">
        <f>RANK(H26,H$8:H$116)</f>
        <v>16</v>
      </c>
      <c r="H26" s="9">
        <v>1423</v>
      </c>
      <c r="I26" s="7">
        <v>216</v>
      </c>
      <c r="J26" s="7">
        <v>2000</v>
      </c>
      <c r="K26" s="62">
        <f>H26/J26</f>
        <v>0.7115</v>
      </c>
      <c r="L26" s="11">
        <f>IF((E26=0),0,E26/F26)</f>
        <v>6.1923076923076925</v>
      </c>
      <c r="M26" s="11">
        <f>IF((H26=0),0,H26/I26)</f>
        <v>6.587962962962963</v>
      </c>
      <c r="N26" s="9">
        <f>E26-J26/365*$B$5</f>
        <v>-3.3835616438356055</v>
      </c>
      <c r="O26" s="9">
        <f>H26-J26*$D$4</f>
        <v>86.01369863013701</v>
      </c>
      <c r="P26" s="9">
        <f>H26/$D$4</f>
        <v>2128.6680327868853</v>
      </c>
      <c r="Q26" s="50">
        <f>P26/J26</f>
        <v>1.0643340163934427</v>
      </c>
      <c r="R26" s="61">
        <v>0</v>
      </c>
      <c r="S26" s="61">
        <v>0</v>
      </c>
      <c r="T26" s="61"/>
      <c r="U26" s="36" t="s">
        <v>150</v>
      </c>
      <c r="V26" s="58">
        <v>61</v>
      </c>
    </row>
    <row r="27" spans="1:22" ht="13.5">
      <c r="A27" s="25"/>
      <c r="B27" s="10">
        <v>20</v>
      </c>
      <c r="C27" s="8" t="s">
        <v>75</v>
      </c>
      <c r="D27" s="22" t="s">
        <v>48</v>
      </c>
      <c r="E27" s="9">
        <v>151</v>
      </c>
      <c r="F27" s="7">
        <v>30</v>
      </c>
      <c r="G27" s="10">
        <f>RANK(H27,H$8:H$116)</f>
        <v>17</v>
      </c>
      <c r="H27" s="9">
        <v>1343</v>
      </c>
      <c r="I27" s="7">
        <v>220</v>
      </c>
      <c r="J27" s="7">
        <v>1800</v>
      </c>
      <c r="K27" s="62">
        <f>H27/J27</f>
        <v>0.7461111111111111</v>
      </c>
      <c r="L27" s="11">
        <f>IF((E27=0),0,E27/F27)</f>
        <v>5.033333333333333</v>
      </c>
      <c r="M27" s="11">
        <f>IF((H27=0),0,H27/I27)</f>
        <v>6.1045454545454545</v>
      </c>
      <c r="N27" s="9">
        <f>E27-J27/365*$B$5</f>
        <v>3.0547945205479436</v>
      </c>
      <c r="O27" s="9">
        <f>H27-J27*$D$4</f>
        <v>139.71232876712315</v>
      </c>
      <c r="P27" s="9">
        <f>H27/$D$4</f>
        <v>2008.995901639344</v>
      </c>
      <c r="Q27" s="50">
        <f>P27/J27</f>
        <v>1.1161088342440801</v>
      </c>
      <c r="R27" s="61">
        <v>0</v>
      </c>
      <c r="S27" s="61">
        <v>0</v>
      </c>
      <c r="T27" s="61"/>
      <c r="U27" s="36" t="s">
        <v>105</v>
      </c>
      <c r="V27" s="58">
        <v>53</v>
      </c>
    </row>
    <row r="28" spans="1:22" ht="13.5">
      <c r="A28" s="25"/>
      <c r="B28" s="10">
        <v>21</v>
      </c>
      <c r="C28" s="8" t="s">
        <v>113</v>
      </c>
      <c r="D28" s="22" t="s">
        <v>114</v>
      </c>
      <c r="E28" s="9">
        <v>147.4</v>
      </c>
      <c r="F28" s="7">
        <v>19</v>
      </c>
      <c r="G28" s="10">
        <f>RANK(H28,H$8:H$116)</f>
        <v>26</v>
      </c>
      <c r="H28" s="9">
        <v>928</v>
      </c>
      <c r="I28" s="7">
        <v>143</v>
      </c>
      <c r="J28" s="7">
        <v>1000</v>
      </c>
      <c r="K28" s="62">
        <f>H28/J28</f>
        <v>0.928</v>
      </c>
      <c r="L28" s="11">
        <f>IF((E28=0),0,E28/F28)</f>
        <v>7.757894736842106</v>
      </c>
      <c r="M28" s="11">
        <f>IF((H28=0),0,H28/I28)</f>
        <v>6.489510489510489</v>
      </c>
      <c r="N28" s="9">
        <f>E28-J28/365*$B$5</f>
        <v>65.2082191780822</v>
      </c>
      <c r="O28" s="9">
        <f>H28-J28*$D$4</f>
        <v>259.5068493150685</v>
      </c>
      <c r="P28" s="9">
        <f>H28/$D$4</f>
        <v>1388.1967213114754</v>
      </c>
      <c r="Q28" s="50">
        <f>P28/J28</f>
        <v>1.3881967213114754</v>
      </c>
      <c r="R28" s="61">
        <v>0</v>
      </c>
      <c r="S28" s="61">
        <v>0</v>
      </c>
      <c r="T28" s="61"/>
      <c r="U28" s="36" t="s">
        <v>144</v>
      </c>
      <c r="V28" s="58">
        <v>48</v>
      </c>
    </row>
    <row r="29" spans="1:22" ht="13.5">
      <c r="A29" s="25"/>
      <c r="B29" s="10">
        <v>22</v>
      </c>
      <c r="C29" s="8" t="s">
        <v>17</v>
      </c>
      <c r="D29" s="22" t="s">
        <v>11</v>
      </c>
      <c r="E29" s="9">
        <v>142.4</v>
      </c>
      <c r="F29" s="7">
        <v>19</v>
      </c>
      <c r="G29" s="10">
        <f>RANK(H29,H$8:H$116)</f>
        <v>23</v>
      </c>
      <c r="H29" s="9">
        <v>1052.0000000000002</v>
      </c>
      <c r="I29" s="7">
        <v>120</v>
      </c>
      <c r="J29" s="7">
        <v>3000</v>
      </c>
      <c r="K29" s="62">
        <f>H29/J29</f>
        <v>0.35066666666666674</v>
      </c>
      <c r="L29" s="11">
        <f>IF((E29=0),0,E29/F29)</f>
        <v>7.494736842105263</v>
      </c>
      <c r="M29" s="11">
        <f>IF((H29=0),0,H29/I29)</f>
        <v>8.76666666666667</v>
      </c>
      <c r="N29" s="9">
        <f>E29-J29/365*$B$5</f>
        <v>-104.17534246575346</v>
      </c>
      <c r="O29" s="9">
        <f>H29-J29*$D$4</f>
        <v>-953.4794520547944</v>
      </c>
      <c r="P29" s="9">
        <f>H29/$D$4</f>
        <v>1573.6885245901642</v>
      </c>
      <c r="Q29" s="50">
        <f>P29/J29</f>
        <v>0.5245628415300547</v>
      </c>
      <c r="R29" s="61">
        <v>0</v>
      </c>
      <c r="S29" s="61">
        <v>0</v>
      </c>
      <c r="T29" s="61"/>
      <c r="U29" s="36" t="s">
        <v>51</v>
      </c>
      <c r="V29" s="58">
        <v>55</v>
      </c>
    </row>
    <row r="30" spans="1:22" ht="13.5">
      <c r="A30" s="25"/>
      <c r="B30" s="10">
        <v>23</v>
      </c>
      <c r="C30" s="8" t="s">
        <v>21</v>
      </c>
      <c r="D30" s="22" t="s">
        <v>6</v>
      </c>
      <c r="E30" s="9">
        <v>139.8</v>
      </c>
      <c r="F30" s="7">
        <v>11</v>
      </c>
      <c r="G30" s="10">
        <f>RANK(H30,H$8:H$116)</f>
        <v>25</v>
      </c>
      <c r="H30" s="9">
        <v>1018.5999999999999</v>
      </c>
      <c r="I30" s="7">
        <v>89</v>
      </c>
      <c r="J30" s="7">
        <v>2000</v>
      </c>
      <c r="K30" s="62">
        <f>H30/J30</f>
        <v>0.5093</v>
      </c>
      <c r="L30" s="11">
        <f>IF((E30=0),0,E30/F30)</f>
        <v>12.70909090909091</v>
      </c>
      <c r="M30" s="11">
        <f>IF((H30=0),0,H30/I30)</f>
        <v>11.444943820224719</v>
      </c>
      <c r="N30" s="9">
        <f>E30-J30/365*$B$5</f>
        <v>-24.583561643835594</v>
      </c>
      <c r="O30" s="9">
        <f>H30-J30*$D$4</f>
        <v>-318.3863013698631</v>
      </c>
      <c r="P30" s="9">
        <f>H30/$D$4</f>
        <v>1523.7254098360654</v>
      </c>
      <c r="Q30" s="50">
        <f>P30/J30</f>
        <v>0.7618627049180327</v>
      </c>
      <c r="R30" s="61">
        <v>0</v>
      </c>
      <c r="S30" s="61">
        <v>0</v>
      </c>
      <c r="T30" s="61"/>
      <c r="U30" s="36" t="s">
        <v>159</v>
      </c>
      <c r="V30" s="58">
        <v>54</v>
      </c>
    </row>
    <row r="31" spans="1:22" ht="13.5">
      <c r="A31" s="25"/>
      <c r="B31" s="10">
        <v>24</v>
      </c>
      <c r="C31" s="8" t="s">
        <v>112</v>
      </c>
      <c r="D31" s="22" t="s">
        <v>6</v>
      </c>
      <c r="E31" s="9">
        <v>132.5</v>
      </c>
      <c r="F31" s="7">
        <v>27</v>
      </c>
      <c r="G31" s="10">
        <f>RANK(H31,H$8:H$116)</f>
        <v>27</v>
      </c>
      <c r="H31" s="9">
        <v>853.1999999999999</v>
      </c>
      <c r="I31" s="7">
        <v>216</v>
      </c>
      <c r="J31" s="7">
        <v>1200</v>
      </c>
      <c r="K31" s="62">
        <f>H31/J31</f>
        <v>0.711</v>
      </c>
      <c r="L31" s="11">
        <f>IF((E31=0),0,E31/F31)</f>
        <v>4.907407407407407</v>
      </c>
      <c r="M31" s="11">
        <f>IF((H31=0),0,H31/I31)</f>
        <v>3.9499999999999997</v>
      </c>
      <c r="N31" s="9">
        <f>E31-J31/365*$B$5</f>
        <v>33.869863013698634</v>
      </c>
      <c r="O31" s="9">
        <f>H31-J31*$D$4</f>
        <v>51.00821917808207</v>
      </c>
      <c r="P31" s="9">
        <f>H31/$D$4</f>
        <v>1276.3032786885244</v>
      </c>
      <c r="Q31" s="50">
        <f>P31/J31</f>
        <v>1.0635860655737703</v>
      </c>
      <c r="R31" s="61">
        <v>0</v>
      </c>
      <c r="S31" s="61">
        <v>0</v>
      </c>
      <c r="T31" s="61"/>
      <c r="U31" s="36" t="s">
        <v>152</v>
      </c>
      <c r="V31" s="58">
        <v>62</v>
      </c>
    </row>
    <row r="32" spans="1:22" ht="13.5">
      <c r="A32" s="25"/>
      <c r="B32" s="10">
        <v>25</v>
      </c>
      <c r="C32" s="8" t="s">
        <v>124</v>
      </c>
      <c r="D32" s="22" t="s">
        <v>176</v>
      </c>
      <c r="E32" s="9">
        <v>119</v>
      </c>
      <c r="F32" s="7">
        <v>19</v>
      </c>
      <c r="G32" s="10">
        <f>RANK(H32,H$8:H$116)</f>
        <v>24</v>
      </c>
      <c r="H32" s="9">
        <v>1037.5</v>
      </c>
      <c r="I32" s="7">
        <v>128</v>
      </c>
      <c r="J32" s="7">
        <v>1800</v>
      </c>
      <c r="K32" s="62">
        <f>H32/J32</f>
        <v>0.5763888888888888</v>
      </c>
      <c r="L32" s="11">
        <f>IF((E32=0),0,E32/F32)</f>
        <v>6.2631578947368425</v>
      </c>
      <c r="M32" s="11">
        <f>IF((H32=0),0,H32/I32)</f>
        <v>8.10546875</v>
      </c>
      <c r="N32" s="9">
        <f>E32-J32/365*$B$5</f>
        <v>-28.945205479452056</v>
      </c>
      <c r="O32" s="9">
        <f>H32-J32*$D$4</f>
        <v>-165.78767123287685</v>
      </c>
      <c r="P32" s="9">
        <f>H32/$D$4</f>
        <v>1551.997950819672</v>
      </c>
      <c r="Q32" s="50">
        <f>P32/J32</f>
        <v>0.8622210837887067</v>
      </c>
      <c r="R32" s="61">
        <v>0</v>
      </c>
      <c r="S32" s="61">
        <v>0</v>
      </c>
      <c r="T32" s="61"/>
      <c r="U32" s="36" t="s">
        <v>137</v>
      </c>
      <c r="V32" s="58">
        <v>63</v>
      </c>
    </row>
    <row r="33" spans="1:22" ht="13.5">
      <c r="A33" s="25"/>
      <c r="B33" s="10">
        <v>26</v>
      </c>
      <c r="C33" s="8" t="s">
        <v>180</v>
      </c>
      <c r="D33" s="22" t="s">
        <v>181</v>
      </c>
      <c r="E33" s="9">
        <v>107.4</v>
      </c>
      <c r="F33" s="7">
        <v>14</v>
      </c>
      <c r="G33" s="10">
        <f>RANK(H33,H$8:H$116)</f>
        <v>21</v>
      </c>
      <c r="H33" s="9">
        <v>1228.6000000000001</v>
      </c>
      <c r="I33" s="7">
        <v>132</v>
      </c>
      <c r="J33" s="7">
        <v>2100</v>
      </c>
      <c r="K33" s="62">
        <f>H33/J33</f>
        <v>0.5850476190476191</v>
      </c>
      <c r="L33" s="11">
        <f>IF((E33=0),0,E33/F33)</f>
        <v>7.671428571428572</v>
      </c>
      <c r="M33" s="11">
        <f>IF((H33=0),0,H33/I33)</f>
        <v>9.307575757575759</v>
      </c>
      <c r="N33" s="9">
        <f>E33-J33/365*$B$5</f>
        <v>-65.20273972602737</v>
      </c>
      <c r="O33" s="9">
        <f>H33-J33*$D$4</f>
        <v>-175.23561643835615</v>
      </c>
      <c r="P33" s="9">
        <f>H33/$D$4</f>
        <v>1837.864754098361</v>
      </c>
      <c r="Q33" s="50">
        <f>P33/J33</f>
        <v>0.8751736924277909</v>
      </c>
      <c r="R33" s="61">
        <v>11</v>
      </c>
      <c r="S33" s="61">
        <v>122</v>
      </c>
      <c r="T33" s="61">
        <v>210</v>
      </c>
      <c r="U33" s="36" t="s">
        <v>192</v>
      </c>
      <c r="V33" s="58">
        <v>57</v>
      </c>
    </row>
    <row r="34" spans="1:22" ht="13.5">
      <c r="A34" s="25"/>
      <c r="B34" s="10">
        <v>27</v>
      </c>
      <c r="C34" s="8" t="s">
        <v>24</v>
      </c>
      <c r="D34" s="22" t="s">
        <v>6</v>
      </c>
      <c r="E34" s="9">
        <v>107.1</v>
      </c>
      <c r="F34" s="7">
        <v>21</v>
      </c>
      <c r="G34" s="10">
        <f>RANK(H34,H$8:H$116)</f>
        <v>33</v>
      </c>
      <c r="H34" s="9">
        <v>735.1</v>
      </c>
      <c r="I34" s="7">
        <v>174</v>
      </c>
      <c r="J34" s="7">
        <v>1000</v>
      </c>
      <c r="K34" s="62">
        <f>H34/J34</f>
        <v>0.7351</v>
      </c>
      <c r="L34" s="11">
        <f>IF((E34=0),0,E34/F34)</f>
        <v>5.1</v>
      </c>
      <c r="M34" s="11">
        <f>IF((H34=0),0,H34/I34)</f>
        <v>4.224712643678161</v>
      </c>
      <c r="N34" s="9">
        <f>E34-J34/365*$B$5</f>
        <v>24.90821917808219</v>
      </c>
      <c r="O34" s="9">
        <f>H34-J34*$D$4</f>
        <v>66.60684931506853</v>
      </c>
      <c r="P34" s="9">
        <f>H34/$D$4</f>
        <v>1099.6372950819673</v>
      </c>
      <c r="Q34" s="50">
        <f>P34/J34</f>
        <v>1.0996372950819673</v>
      </c>
      <c r="R34" s="61">
        <v>0</v>
      </c>
      <c r="S34" s="61">
        <v>0</v>
      </c>
      <c r="T34" s="61"/>
      <c r="U34" s="36" t="s">
        <v>167</v>
      </c>
      <c r="V34" s="58">
        <v>64</v>
      </c>
    </row>
    <row r="35" spans="1:22" ht="13.5">
      <c r="A35" s="25"/>
      <c r="B35" s="10">
        <v>28</v>
      </c>
      <c r="C35" s="8" t="s">
        <v>26</v>
      </c>
      <c r="D35" s="22" t="s">
        <v>185</v>
      </c>
      <c r="E35" s="9">
        <v>94.7</v>
      </c>
      <c r="F35" s="7">
        <v>19</v>
      </c>
      <c r="G35" s="10">
        <f>RANK(H35,H$8:H$116)</f>
        <v>34</v>
      </c>
      <c r="H35" s="9">
        <v>690</v>
      </c>
      <c r="I35" s="7">
        <v>142</v>
      </c>
      <c r="J35" s="7">
        <v>2000</v>
      </c>
      <c r="K35" s="62">
        <f>H35/J35</f>
        <v>0.345</v>
      </c>
      <c r="L35" s="11">
        <f>IF((E35=0),0,E35/F35)</f>
        <v>4.984210526315789</v>
      </c>
      <c r="M35" s="11">
        <f>IF((H35=0),0,H35/I35)</f>
        <v>4.859154929577465</v>
      </c>
      <c r="N35" s="9">
        <f>E35-J35/365*$B$5</f>
        <v>-69.6835616438356</v>
      </c>
      <c r="O35" s="9">
        <f>H35-J35*$D$4</f>
        <v>-646.986301369863</v>
      </c>
      <c r="P35" s="9">
        <f>H35/$D$4</f>
        <v>1032.172131147541</v>
      </c>
      <c r="Q35" s="50">
        <f>P35/J35</f>
        <v>0.5160860655737705</v>
      </c>
      <c r="R35" s="61">
        <v>9</v>
      </c>
      <c r="S35" s="61">
        <v>75</v>
      </c>
      <c r="T35" s="61"/>
      <c r="U35" s="36" t="s">
        <v>156</v>
      </c>
      <c r="V35" s="58">
        <v>61</v>
      </c>
    </row>
    <row r="36" spans="1:22" ht="13.5">
      <c r="A36" s="25"/>
      <c r="B36" s="10">
        <v>29</v>
      </c>
      <c r="C36" s="8" t="s">
        <v>115</v>
      </c>
      <c r="D36" s="22" t="s">
        <v>98</v>
      </c>
      <c r="E36" s="9">
        <v>87.5</v>
      </c>
      <c r="F36" s="7">
        <v>13</v>
      </c>
      <c r="G36" s="10">
        <f>RANK(H36,H$8:H$116)</f>
        <v>37</v>
      </c>
      <c r="H36" s="9">
        <v>620.3</v>
      </c>
      <c r="I36" s="7">
        <v>118</v>
      </c>
      <c r="J36" s="7">
        <v>900</v>
      </c>
      <c r="K36" s="62">
        <f>H36/J36</f>
        <v>0.6892222222222222</v>
      </c>
      <c r="L36" s="11">
        <f>IF((E36=0),0,E36/F36)</f>
        <v>6.730769230769231</v>
      </c>
      <c r="M36" s="11">
        <f>IF((H36=0),0,H36/I36)</f>
        <v>5.256779661016949</v>
      </c>
      <c r="N36" s="9">
        <f>E36-J36/365*$B$5</f>
        <v>13.527397260273972</v>
      </c>
      <c r="O36" s="9">
        <f>H36-J36*$D$4</f>
        <v>18.65616438356153</v>
      </c>
      <c r="P36" s="9">
        <f>H36/$D$4</f>
        <v>927.9077868852457</v>
      </c>
      <c r="Q36" s="50">
        <f>P36/J36</f>
        <v>1.0310086520947175</v>
      </c>
      <c r="R36" s="61">
        <v>21</v>
      </c>
      <c r="S36" s="61">
        <v>126</v>
      </c>
      <c r="T36" s="61">
        <v>180</v>
      </c>
      <c r="U36" s="36" t="s">
        <v>140</v>
      </c>
      <c r="V36" s="58">
        <v>61</v>
      </c>
    </row>
    <row r="37" spans="1:22" ht="13.5">
      <c r="A37" s="25"/>
      <c r="B37" s="10">
        <v>30</v>
      </c>
      <c r="C37" s="8" t="s">
        <v>74</v>
      </c>
      <c r="D37" s="22" t="s">
        <v>206</v>
      </c>
      <c r="E37" s="9">
        <v>82</v>
      </c>
      <c r="F37" s="7">
        <v>11</v>
      </c>
      <c r="G37" s="10">
        <f>RANK(H37,H$8:H$116)</f>
        <v>32</v>
      </c>
      <c r="H37" s="9">
        <v>737.1</v>
      </c>
      <c r="I37" s="7">
        <v>115</v>
      </c>
      <c r="J37" s="7">
        <v>600</v>
      </c>
      <c r="K37" s="62">
        <f>H37/J37</f>
        <v>1.2285000000000001</v>
      </c>
      <c r="L37" s="11">
        <f>IF((E37=0),0,E37/F37)</f>
        <v>7.454545454545454</v>
      </c>
      <c r="M37" s="11">
        <f>IF((H37=0),0,H37/I37)</f>
        <v>6.409565217391305</v>
      </c>
      <c r="N37" s="9">
        <f>E37-J37/365*$B$5</f>
        <v>32.68493150684932</v>
      </c>
      <c r="O37" s="9">
        <f>H37-J37*$D$4</f>
        <v>336.0041095890411</v>
      </c>
      <c r="P37" s="9">
        <f>H37/$D$4</f>
        <v>1102.6290983606557</v>
      </c>
      <c r="Q37" s="50">
        <f>P37/J37</f>
        <v>1.8377151639344262</v>
      </c>
      <c r="R37" s="61">
        <v>0</v>
      </c>
      <c r="S37" s="61">
        <v>0</v>
      </c>
      <c r="T37" s="61"/>
      <c r="U37" s="36" t="s">
        <v>163</v>
      </c>
      <c r="V37" s="58">
        <v>53</v>
      </c>
    </row>
    <row r="38" spans="1:22" ht="13.5">
      <c r="A38" s="25"/>
      <c r="B38" s="10">
        <v>31</v>
      </c>
      <c r="C38" s="8" t="s">
        <v>19</v>
      </c>
      <c r="D38" s="22" t="s">
        <v>6</v>
      </c>
      <c r="E38" s="9">
        <v>80.4</v>
      </c>
      <c r="F38" s="7">
        <v>6</v>
      </c>
      <c r="G38" s="10">
        <f>RANK(H38,H$8:H$116)</f>
        <v>30</v>
      </c>
      <c r="H38" s="9">
        <v>749.6999999999999</v>
      </c>
      <c r="I38" s="7">
        <v>63</v>
      </c>
      <c r="J38" s="7">
        <v>900</v>
      </c>
      <c r="K38" s="62">
        <f>H38/J38</f>
        <v>0.833</v>
      </c>
      <c r="L38" s="11">
        <f>IF((E38=0),0,E38/F38)</f>
        <v>13.4</v>
      </c>
      <c r="M38" s="11">
        <f>IF((H38=0),0,H38/I38)</f>
        <v>11.899999999999999</v>
      </c>
      <c r="N38" s="9">
        <f>E38-J38/365*$B$5</f>
        <v>6.4273972602739775</v>
      </c>
      <c r="O38" s="9">
        <f>H38-J38*$D$4</f>
        <v>148.0561643835615</v>
      </c>
      <c r="P38" s="9">
        <f>H38/$D$4</f>
        <v>1121.4774590163934</v>
      </c>
      <c r="Q38" s="50">
        <f>P38/J38</f>
        <v>1.2460860655737704</v>
      </c>
      <c r="R38" s="61">
        <v>0</v>
      </c>
      <c r="S38" s="61">
        <v>0</v>
      </c>
      <c r="T38" s="61"/>
      <c r="U38" s="36" t="s">
        <v>155</v>
      </c>
      <c r="V38" s="58">
        <v>61</v>
      </c>
    </row>
    <row r="39" spans="1:22" ht="13.5">
      <c r="A39" s="25"/>
      <c r="B39" s="10">
        <v>32</v>
      </c>
      <c r="C39" s="8" t="s">
        <v>28</v>
      </c>
      <c r="D39" s="22" t="s">
        <v>185</v>
      </c>
      <c r="E39" s="9">
        <v>71.7</v>
      </c>
      <c r="F39" s="7">
        <v>10</v>
      </c>
      <c r="G39" s="10">
        <f>RANK(H39,H$8:H$116)</f>
        <v>41</v>
      </c>
      <c r="H39" s="9">
        <v>510.09999999999997</v>
      </c>
      <c r="I39" s="7">
        <v>72</v>
      </c>
      <c r="J39" s="7">
        <v>1000</v>
      </c>
      <c r="K39" s="62">
        <f>H39/J39</f>
        <v>0.5101</v>
      </c>
      <c r="L39" s="11">
        <f>IF((E39=0),0,E39/F39)</f>
        <v>7.17</v>
      </c>
      <c r="M39" s="11">
        <f>IF((H39=0),0,H39/I39)</f>
        <v>7.084722222222222</v>
      </c>
      <c r="N39" s="9">
        <f>E39-J39/365*$B$5</f>
        <v>-10.4917808219178</v>
      </c>
      <c r="O39" s="9">
        <f>H39-J39*$D$4</f>
        <v>-158.39315068493153</v>
      </c>
      <c r="P39" s="9">
        <f>H39/$D$4</f>
        <v>763.0594262295081</v>
      </c>
      <c r="Q39" s="50">
        <f>P39/J39</f>
        <v>0.7630594262295081</v>
      </c>
      <c r="R39" s="61">
        <v>9</v>
      </c>
      <c r="S39" s="61">
        <v>63</v>
      </c>
      <c r="T39" s="61">
        <v>120</v>
      </c>
      <c r="U39" s="36" t="s">
        <v>146</v>
      </c>
      <c r="V39" s="58">
        <v>61</v>
      </c>
    </row>
    <row r="40" spans="1:22" ht="13.5">
      <c r="A40" s="25"/>
      <c r="B40" s="10">
        <v>33</v>
      </c>
      <c r="C40" s="8" t="s">
        <v>29</v>
      </c>
      <c r="D40" s="22" t="s">
        <v>6</v>
      </c>
      <c r="E40" s="9">
        <v>63.8</v>
      </c>
      <c r="F40" s="7">
        <v>12</v>
      </c>
      <c r="G40" s="10">
        <f>RANK(H40,H$8:H$116)</f>
        <v>38</v>
      </c>
      <c r="H40" s="9">
        <v>590.8</v>
      </c>
      <c r="I40" s="7">
        <v>115</v>
      </c>
      <c r="J40" s="7">
        <v>800</v>
      </c>
      <c r="K40" s="62">
        <f>H40/J40</f>
        <v>0.7384999999999999</v>
      </c>
      <c r="L40" s="11">
        <f>IF((E40=0),0,E40/F40)</f>
        <v>5.316666666666666</v>
      </c>
      <c r="M40" s="11">
        <f>IF((H40=0),0,H40/I40)</f>
        <v>5.137391304347826</v>
      </c>
      <c r="N40" s="9">
        <f>E40-J40/365*$B$5</f>
        <v>-1.9534246575342422</v>
      </c>
      <c r="O40" s="9">
        <f>H40-J40*$D$4</f>
        <v>56.005479452054715</v>
      </c>
      <c r="P40" s="9">
        <f>H40/$D$4</f>
        <v>883.77868852459</v>
      </c>
      <c r="Q40" s="50">
        <f>P40/J40</f>
        <v>1.1047233606557376</v>
      </c>
      <c r="R40" s="61">
        <v>18</v>
      </c>
      <c r="S40" s="61">
        <v>158</v>
      </c>
      <c r="T40" s="61">
        <v>150</v>
      </c>
      <c r="U40" s="36" t="s">
        <v>151</v>
      </c>
      <c r="V40" s="58">
        <v>69</v>
      </c>
    </row>
    <row r="41" spans="1:22" ht="13.5">
      <c r="A41" s="25"/>
      <c r="B41" s="10">
        <v>34</v>
      </c>
      <c r="C41" s="8" t="s">
        <v>12</v>
      </c>
      <c r="D41" s="22" t="s">
        <v>9</v>
      </c>
      <c r="E41" s="9">
        <v>60</v>
      </c>
      <c r="F41" s="7">
        <v>11</v>
      </c>
      <c r="G41" s="10">
        <f>RANK(H41,H$8:H$116)</f>
        <v>47</v>
      </c>
      <c r="H41" s="9">
        <v>374</v>
      </c>
      <c r="I41" s="7">
        <v>74</v>
      </c>
      <c r="J41" s="7">
        <v>600</v>
      </c>
      <c r="K41" s="62">
        <f>H41/J41</f>
        <v>0.6233333333333333</v>
      </c>
      <c r="L41" s="11">
        <f>IF((E41=0),0,E41/F41)</f>
        <v>5.454545454545454</v>
      </c>
      <c r="M41" s="11">
        <f>IF((H41=0),0,H41/I41)</f>
        <v>5.054054054054054</v>
      </c>
      <c r="N41" s="9">
        <f>E41-J41/365*$B$5</f>
        <v>10.684931506849317</v>
      </c>
      <c r="O41" s="9">
        <f>H41-J41*$D$4</f>
        <v>-27.09589041095893</v>
      </c>
      <c r="P41" s="9">
        <f>H41/$D$4</f>
        <v>559.467213114754</v>
      </c>
      <c r="Q41" s="50">
        <f>P41/J41</f>
        <v>0.9324453551912567</v>
      </c>
      <c r="R41" s="61">
        <v>0</v>
      </c>
      <c r="S41" s="61">
        <v>0</v>
      </c>
      <c r="T41" s="61"/>
      <c r="U41" s="36" t="s">
        <v>160</v>
      </c>
      <c r="V41" s="58">
        <v>71</v>
      </c>
    </row>
    <row r="42" spans="1:22" ht="13.5">
      <c r="A42" s="25"/>
      <c r="B42" s="10">
        <v>35</v>
      </c>
      <c r="C42" s="8" t="s">
        <v>27</v>
      </c>
      <c r="D42" s="22" t="s">
        <v>188</v>
      </c>
      <c r="E42" s="9">
        <v>58.1</v>
      </c>
      <c r="F42" s="7">
        <v>13</v>
      </c>
      <c r="G42" s="10">
        <f>RANK(H42,H$8:H$116)</f>
        <v>35</v>
      </c>
      <c r="H42" s="9">
        <v>643.1999999999999</v>
      </c>
      <c r="I42" s="7">
        <v>98</v>
      </c>
      <c r="J42" s="7">
        <v>900</v>
      </c>
      <c r="K42" s="62">
        <f>H42/J42</f>
        <v>0.7146666666666666</v>
      </c>
      <c r="L42" s="11">
        <f>IF((E42=0),0,E42/F42)</f>
        <v>4.469230769230769</v>
      </c>
      <c r="M42" s="11">
        <f>IF((H42=0),0,H42/I42)</f>
        <v>6.563265306122449</v>
      </c>
      <c r="N42" s="9">
        <f>E42-J42/365*$B$5</f>
        <v>-15.872602739726027</v>
      </c>
      <c r="O42" s="9">
        <f>H42-J42*$D$4</f>
        <v>41.55616438356151</v>
      </c>
      <c r="P42" s="9">
        <f>H42/$D$4</f>
        <v>962.1639344262294</v>
      </c>
      <c r="Q42" s="50">
        <f>P42/J42</f>
        <v>1.069071038251366</v>
      </c>
      <c r="R42" s="61">
        <v>0</v>
      </c>
      <c r="S42" s="61">
        <v>0</v>
      </c>
      <c r="T42" s="61"/>
      <c r="U42" s="36" t="s">
        <v>168</v>
      </c>
      <c r="V42" s="58">
        <v>64</v>
      </c>
    </row>
    <row r="43" spans="1:22" ht="13.5">
      <c r="A43" s="25"/>
      <c r="B43" s="10">
        <v>36</v>
      </c>
      <c r="C43" s="8" t="s">
        <v>120</v>
      </c>
      <c r="D43" s="22" t="s">
        <v>6</v>
      </c>
      <c r="E43" s="9">
        <v>57.1</v>
      </c>
      <c r="F43" s="7">
        <v>11</v>
      </c>
      <c r="G43" s="10">
        <f>RANK(H43,H$8:H$116)</f>
        <v>43</v>
      </c>
      <c r="H43" s="9">
        <v>475.6</v>
      </c>
      <c r="I43" s="7">
        <v>89</v>
      </c>
      <c r="J43" s="7">
        <v>650</v>
      </c>
      <c r="K43" s="62">
        <f>H43/J43</f>
        <v>0.7316923076923078</v>
      </c>
      <c r="L43" s="11">
        <f>IF((E43=0),0,E43/F43)</f>
        <v>5.190909090909091</v>
      </c>
      <c r="M43" s="11">
        <f>IF((H43=0),0,H43/I43)</f>
        <v>5.343820224719101</v>
      </c>
      <c r="N43" s="9">
        <f>E43-J43/365*$B$5</f>
        <v>3.675342465753424</v>
      </c>
      <c r="O43" s="9">
        <f>H43-J43*$D$4</f>
        <v>41.0794520547945</v>
      </c>
      <c r="P43" s="9">
        <f>H43/$D$4</f>
        <v>711.4508196721312</v>
      </c>
      <c r="Q43" s="50">
        <f>P43/J43</f>
        <v>1.0945397225725095</v>
      </c>
      <c r="R43" s="101">
        <v>0</v>
      </c>
      <c r="S43" s="61">
        <v>0</v>
      </c>
      <c r="T43" s="61"/>
      <c r="U43" s="36" t="s">
        <v>170</v>
      </c>
      <c r="V43" s="58">
        <v>69</v>
      </c>
    </row>
    <row r="44" spans="1:22" ht="13.5">
      <c r="A44" s="25"/>
      <c r="B44" s="10">
        <v>37</v>
      </c>
      <c r="C44" s="8" t="s">
        <v>123</v>
      </c>
      <c r="D44" s="22" t="s">
        <v>182</v>
      </c>
      <c r="E44" s="9">
        <v>56.3</v>
      </c>
      <c r="F44" s="7">
        <v>9</v>
      </c>
      <c r="G44" s="10">
        <f>RANK(H44,H$8:H$116)</f>
        <v>29</v>
      </c>
      <c r="H44" s="9">
        <v>796.6999999999999</v>
      </c>
      <c r="I44" s="7">
        <v>120</v>
      </c>
      <c r="J44" s="7">
        <v>1800</v>
      </c>
      <c r="K44" s="62">
        <f>H44/J44</f>
        <v>0.44261111111111107</v>
      </c>
      <c r="L44" s="11">
        <f>IF((E44=0),0,E44/F44)</f>
        <v>6.2555555555555555</v>
      </c>
      <c r="M44" s="11">
        <f>IF((H44=0),0,H44/I44)</f>
        <v>6.639166666666666</v>
      </c>
      <c r="N44" s="9">
        <f>E44-J44/365*$B$5</f>
        <v>-91.64520547945206</v>
      </c>
      <c r="O44" s="9">
        <f>H44-J44*$D$4</f>
        <v>-406.5876712328769</v>
      </c>
      <c r="P44" s="9">
        <f>H44/$D$4</f>
        <v>1191.7848360655737</v>
      </c>
      <c r="Q44" s="50">
        <f>P44/J44</f>
        <v>0.6621026867030965</v>
      </c>
      <c r="R44" s="61">
        <v>8</v>
      </c>
      <c r="S44" s="61">
        <v>113</v>
      </c>
      <c r="T44" s="61">
        <v>240</v>
      </c>
      <c r="U44" s="36" t="s">
        <v>139</v>
      </c>
      <c r="V44" s="58">
        <v>69</v>
      </c>
    </row>
    <row r="45" spans="1:22" ht="13.5">
      <c r="A45" s="25"/>
      <c r="B45" s="10">
        <v>38</v>
      </c>
      <c r="C45" s="8" t="s">
        <v>23</v>
      </c>
      <c r="D45" s="22" t="s">
        <v>6</v>
      </c>
      <c r="E45" s="9">
        <v>54</v>
      </c>
      <c r="F45" s="7">
        <v>7</v>
      </c>
      <c r="G45" s="10">
        <f>RANK(H45,H$8:H$116)</f>
        <v>40</v>
      </c>
      <c r="H45" s="9">
        <v>525.5</v>
      </c>
      <c r="I45" s="7">
        <v>78</v>
      </c>
      <c r="J45" s="7">
        <v>600</v>
      </c>
      <c r="K45" s="62">
        <f>H45/J45</f>
        <v>0.8758333333333334</v>
      </c>
      <c r="L45" s="11">
        <f>IF((E45=0),0,E45/F45)</f>
        <v>7.714285714285714</v>
      </c>
      <c r="M45" s="11">
        <f>IF((H45=0),0,H45/I45)</f>
        <v>6.737179487179487</v>
      </c>
      <c r="N45" s="9">
        <f>E45-J45/365*$B$5</f>
        <v>4.684931506849317</v>
      </c>
      <c r="O45" s="9">
        <f>H45-J45*$D$4</f>
        <v>124.40410958904107</v>
      </c>
      <c r="P45" s="9">
        <f>H45/$D$4</f>
        <v>786.0963114754098</v>
      </c>
      <c r="Q45" s="50">
        <f>P45/J45</f>
        <v>1.310160519125683</v>
      </c>
      <c r="R45" s="61">
        <v>0</v>
      </c>
      <c r="S45" s="61">
        <v>0</v>
      </c>
      <c r="T45" s="61"/>
      <c r="U45" s="36" t="s">
        <v>165</v>
      </c>
      <c r="V45" s="58">
        <v>62</v>
      </c>
    </row>
    <row r="46" spans="1:22" ht="13.5">
      <c r="A46" s="25"/>
      <c r="B46" s="10">
        <v>39</v>
      </c>
      <c r="C46" s="8" t="s">
        <v>15</v>
      </c>
      <c r="D46" s="22" t="s">
        <v>6</v>
      </c>
      <c r="E46" s="9">
        <v>53</v>
      </c>
      <c r="F46" s="7">
        <v>30</v>
      </c>
      <c r="G46" s="10">
        <f>RANK(H46,H$8:H$116)</f>
        <v>45</v>
      </c>
      <c r="H46" s="9">
        <v>418</v>
      </c>
      <c r="I46" s="7">
        <v>244</v>
      </c>
      <c r="J46" s="7">
        <v>720</v>
      </c>
      <c r="K46" s="62">
        <f>H46/J46</f>
        <v>0.5805555555555556</v>
      </c>
      <c r="L46" s="11">
        <f>IF((E46=0),0,E46/F46)</f>
        <v>1.7666666666666666</v>
      </c>
      <c r="M46" s="11">
        <f>IF((H46=0),0,H46/I46)</f>
        <v>1.7131147540983607</v>
      </c>
      <c r="N46" s="9">
        <f>E46-J46/365*$B$5</f>
        <v>-6.178082191780817</v>
      </c>
      <c r="O46" s="9">
        <f>H46-J46*$D$4</f>
        <v>-63.315068493150704</v>
      </c>
      <c r="P46" s="9">
        <f>H46/$D$4</f>
        <v>625.2868852459017</v>
      </c>
      <c r="Q46" s="50">
        <f>P46/J46</f>
        <v>0.8684540072859745</v>
      </c>
      <c r="R46" s="61">
        <v>8</v>
      </c>
      <c r="S46" s="61">
        <v>65</v>
      </c>
      <c r="T46" s="61">
        <v>100</v>
      </c>
      <c r="U46" s="36" t="s">
        <v>143</v>
      </c>
      <c r="V46" s="58">
        <v>64</v>
      </c>
    </row>
    <row r="47" spans="1:22" ht="13.5">
      <c r="A47" s="25"/>
      <c r="B47" s="10">
        <v>40</v>
      </c>
      <c r="C47" s="8" t="s">
        <v>13</v>
      </c>
      <c r="D47" s="22" t="s">
        <v>6</v>
      </c>
      <c r="E47" s="9">
        <v>49.4</v>
      </c>
      <c r="F47" s="7">
        <v>8</v>
      </c>
      <c r="G47" s="10">
        <f>RANK(H47,H$8:H$116)</f>
        <v>39</v>
      </c>
      <c r="H47" s="9">
        <v>559.3</v>
      </c>
      <c r="I47" s="7">
        <v>84</v>
      </c>
      <c r="J47" s="7">
        <v>1500</v>
      </c>
      <c r="K47" s="62">
        <f>H47/J47</f>
        <v>0.3728666666666666</v>
      </c>
      <c r="L47" s="11">
        <f>IF((E47=0),0,E47/F47)</f>
        <v>6.175</v>
      </c>
      <c r="M47" s="11">
        <f>IF((H47=0),0,H47/I47)</f>
        <v>6.658333333333333</v>
      </c>
      <c r="N47" s="9">
        <f>E47-J47/365*$B$5</f>
        <v>-73.88767123287673</v>
      </c>
      <c r="O47" s="9">
        <f>H47-J47*$D$4</f>
        <v>-443.43972602739734</v>
      </c>
      <c r="P47" s="9">
        <f>H47/$D$4</f>
        <v>836.6577868852457</v>
      </c>
      <c r="Q47" s="50">
        <f>P47/J47</f>
        <v>0.5577718579234971</v>
      </c>
      <c r="R47" s="61">
        <v>10</v>
      </c>
      <c r="S47" s="61">
        <v>101</v>
      </c>
      <c r="T47" s="61">
        <v>1800</v>
      </c>
      <c r="U47" s="36" t="s">
        <v>145</v>
      </c>
      <c r="V47" s="58">
        <v>65</v>
      </c>
    </row>
    <row r="48" spans="1:22" ht="13.5">
      <c r="A48" s="25"/>
      <c r="B48" s="10">
        <v>41</v>
      </c>
      <c r="C48" s="8" t="s">
        <v>203</v>
      </c>
      <c r="D48" s="22" t="s">
        <v>6</v>
      </c>
      <c r="E48" s="9">
        <v>47.1</v>
      </c>
      <c r="F48" s="7">
        <v>7</v>
      </c>
      <c r="G48" s="10">
        <f>RANK(H48,H$8:H$116)</f>
        <v>28</v>
      </c>
      <c r="H48" s="9">
        <v>844.4000000000001</v>
      </c>
      <c r="I48" s="7">
        <v>84</v>
      </c>
      <c r="J48" s="7">
        <v>2880</v>
      </c>
      <c r="K48" s="62">
        <f>H48/J48</f>
        <v>0.2931944444444445</v>
      </c>
      <c r="L48" s="11">
        <f>IF((E48=0),0,E48/F48)</f>
        <v>6.728571428571429</v>
      </c>
      <c r="M48" s="11">
        <f>IF((H48=0),0,H48/I48)</f>
        <v>10.052380952380954</v>
      </c>
      <c r="N48" s="9">
        <f>E48-J48/365*$B$5</f>
        <v>-189.61232876712327</v>
      </c>
      <c r="O48" s="9">
        <f>H48-J48*$D$4</f>
        <v>-1080.8602739726027</v>
      </c>
      <c r="P48" s="9">
        <f>H48/$D$4</f>
        <v>1263.1393442622953</v>
      </c>
      <c r="Q48" s="50">
        <f>P48/J48</f>
        <v>0.43859005009107477</v>
      </c>
      <c r="R48" s="61">
        <v>6</v>
      </c>
      <c r="S48" s="61">
        <v>70</v>
      </c>
      <c r="T48" s="61"/>
      <c r="U48" s="36" t="s">
        <v>211</v>
      </c>
      <c r="V48" s="58">
        <v>32</v>
      </c>
    </row>
    <row r="49" spans="1:22" ht="13.5">
      <c r="A49" s="25"/>
      <c r="B49" s="10">
        <v>42</v>
      </c>
      <c r="C49" s="8" t="s">
        <v>16</v>
      </c>
      <c r="D49" s="22" t="s">
        <v>6</v>
      </c>
      <c r="E49" s="9">
        <v>47</v>
      </c>
      <c r="F49" s="7">
        <v>6</v>
      </c>
      <c r="G49" s="10">
        <f>RANK(H49,H$8:H$116)</f>
        <v>48</v>
      </c>
      <c r="H49" s="9">
        <v>364.09999999999997</v>
      </c>
      <c r="I49" s="7">
        <v>40</v>
      </c>
      <c r="J49" s="7">
        <v>1000</v>
      </c>
      <c r="K49" s="62">
        <f>H49/J49</f>
        <v>0.3641</v>
      </c>
      <c r="L49" s="11">
        <f>IF((E49=0),0,E49/F49)</f>
        <v>7.833333333333333</v>
      </c>
      <c r="M49" s="11">
        <f>IF((H49=0),0,H49/I49)</f>
        <v>9.1025</v>
      </c>
      <c r="N49" s="9">
        <f>E49-J49/365*$B$5</f>
        <v>-35.1917808219178</v>
      </c>
      <c r="O49" s="9">
        <f>H49-J49*$D$4</f>
        <v>-304.3931506849315</v>
      </c>
      <c r="P49" s="9">
        <f>H49/$D$4</f>
        <v>544.6577868852459</v>
      </c>
      <c r="Q49" s="50">
        <f>P49/J49</f>
        <v>0.5446577868852459</v>
      </c>
      <c r="R49" s="61">
        <v>0</v>
      </c>
      <c r="S49" s="61">
        <v>0</v>
      </c>
      <c r="T49" s="61"/>
      <c r="U49" s="36" t="s">
        <v>162</v>
      </c>
      <c r="V49" s="58">
        <v>63</v>
      </c>
    </row>
    <row r="50" spans="1:22" ht="13.5">
      <c r="A50" s="25"/>
      <c r="B50" s="10">
        <v>43</v>
      </c>
      <c r="C50" s="8" t="s">
        <v>91</v>
      </c>
      <c r="D50" s="22" t="s">
        <v>6</v>
      </c>
      <c r="E50" s="9">
        <v>40</v>
      </c>
      <c r="F50" s="7">
        <v>4</v>
      </c>
      <c r="G50" s="10">
        <f>RANK(H50,H$8:H$116)</f>
        <v>42</v>
      </c>
      <c r="H50" s="9">
        <v>477</v>
      </c>
      <c r="I50" s="7">
        <v>48</v>
      </c>
      <c r="J50" s="7">
        <v>1000</v>
      </c>
      <c r="K50" s="62">
        <f>H50/J50</f>
        <v>0.477</v>
      </c>
      <c r="L50" s="11">
        <f>IF((E50=0),0,E50/F50)</f>
        <v>10</v>
      </c>
      <c r="M50" s="11">
        <f>IF((H50=0),0,H50/I50)</f>
        <v>9.9375</v>
      </c>
      <c r="N50" s="9">
        <f>E50-J50/365*$B$5</f>
        <v>-42.1917808219178</v>
      </c>
      <c r="O50" s="9">
        <f>H50-J50*$D$4</f>
        <v>-191.4931506849315</v>
      </c>
      <c r="P50" s="9">
        <f>H50/$D$4</f>
        <v>713.545081967213</v>
      </c>
      <c r="Q50" s="50">
        <f>P50/J50</f>
        <v>0.713545081967213</v>
      </c>
      <c r="R50" s="61">
        <v>0</v>
      </c>
      <c r="S50" s="61">
        <v>0</v>
      </c>
      <c r="T50" s="61"/>
      <c r="U50" s="36" t="s">
        <v>147</v>
      </c>
      <c r="V50" s="58">
        <v>42</v>
      </c>
    </row>
    <row r="51" spans="1:22" ht="13.5">
      <c r="A51" s="25"/>
      <c r="B51" s="10">
        <v>43</v>
      </c>
      <c r="C51" s="8" t="s">
        <v>97</v>
      </c>
      <c r="D51" s="22" t="s">
        <v>95</v>
      </c>
      <c r="E51" s="9">
        <v>40</v>
      </c>
      <c r="F51" s="7">
        <v>4</v>
      </c>
      <c r="G51" s="10">
        <f>RANK(H51,H$8:H$116)</f>
        <v>44</v>
      </c>
      <c r="H51" s="9">
        <v>434.90000000000003</v>
      </c>
      <c r="I51" s="7">
        <v>71</v>
      </c>
      <c r="J51" s="7">
        <v>1200</v>
      </c>
      <c r="K51" s="62">
        <f>H51/J51</f>
        <v>0.3624166666666667</v>
      </c>
      <c r="L51" s="11">
        <f>IF((E51=0),0,E51/F51)</f>
        <v>10</v>
      </c>
      <c r="M51" s="11">
        <f>IF((H51=0),0,H51/I51)</f>
        <v>6.125352112676056</v>
      </c>
      <c r="N51" s="9">
        <f>E51-J51/365*$B$5</f>
        <v>-58.630136986301366</v>
      </c>
      <c r="O51" s="9">
        <f>H51-J51*$D$4</f>
        <v>-367.2917808219178</v>
      </c>
      <c r="P51" s="9">
        <f>H51/$D$4</f>
        <v>650.5676229508197</v>
      </c>
      <c r="Q51" s="50">
        <f>P51/J51</f>
        <v>0.5421396857923497</v>
      </c>
      <c r="R51" s="61">
        <v>0</v>
      </c>
      <c r="S51" s="61">
        <v>0</v>
      </c>
      <c r="T51" s="61">
        <v>240</v>
      </c>
      <c r="U51" s="36" t="s">
        <v>154</v>
      </c>
      <c r="V51" s="58">
        <v>60</v>
      </c>
    </row>
    <row r="52" spans="1:22" ht="13.5">
      <c r="A52" s="25"/>
      <c r="B52" s="10">
        <v>45</v>
      </c>
      <c r="C52" s="8" t="s">
        <v>184</v>
      </c>
      <c r="D52" s="22" t="s">
        <v>6</v>
      </c>
      <c r="E52" s="9">
        <v>35</v>
      </c>
      <c r="F52" s="7">
        <v>5</v>
      </c>
      <c r="G52" s="10">
        <f>RANK(H52,H$8:H$116)</f>
        <v>52</v>
      </c>
      <c r="H52" s="9">
        <v>206.10000000000002</v>
      </c>
      <c r="I52" s="7">
        <v>39</v>
      </c>
      <c r="J52" s="7">
        <v>600</v>
      </c>
      <c r="K52" s="62">
        <f>H52/J52</f>
        <v>0.3435</v>
      </c>
      <c r="L52" s="11">
        <f>IF((E52=0),0,E52/F52)</f>
        <v>7</v>
      </c>
      <c r="M52" s="11">
        <f>IF((H52=0),0,H52/I52)</f>
        <v>5.284615384615385</v>
      </c>
      <c r="N52" s="9">
        <f>E52-J52/365*$B$5</f>
        <v>-14.315068493150683</v>
      </c>
      <c r="O52" s="9">
        <f>H52-J52*$D$4</f>
        <v>-194.9958904109589</v>
      </c>
      <c r="P52" s="9">
        <f>H52/$D$4</f>
        <v>308.3053278688525</v>
      </c>
      <c r="Q52" s="50">
        <f>P52/J52</f>
        <v>0.5138422131147542</v>
      </c>
      <c r="R52" s="61">
        <v>4</v>
      </c>
      <c r="S52" s="61">
        <v>23</v>
      </c>
      <c r="T52" s="61">
        <v>80</v>
      </c>
      <c r="U52" s="36" t="s">
        <v>177</v>
      </c>
      <c r="V52" s="58">
        <v>22</v>
      </c>
    </row>
    <row r="53" spans="1:22" ht="13.5">
      <c r="A53" s="25" t="s">
        <v>30</v>
      </c>
      <c r="B53" s="10">
        <v>46</v>
      </c>
      <c r="C53" s="8" t="s">
        <v>117</v>
      </c>
      <c r="D53" s="22" t="s">
        <v>100</v>
      </c>
      <c r="E53" s="9">
        <v>34.5</v>
      </c>
      <c r="F53" s="7">
        <v>8</v>
      </c>
      <c r="G53" s="10">
        <f>RANK(H53,H$8:H$116)</f>
        <v>51</v>
      </c>
      <c r="H53" s="9">
        <v>218.5</v>
      </c>
      <c r="I53" s="7">
        <v>60</v>
      </c>
      <c r="J53" s="7">
        <v>500</v>
      </c>
      <c r="K53" s="62">
        <f>H53/J53</f>
        <v>0.437</v>
      </c>
      <c r="L53" s="11">
        <f>IF((E53=0),0,E53/F53)</f>
        <v>4.3125</v>
      </c>
      <c r="M53" s="11">
        <f>IF((H53=0),0,H53/I53)</f>
        <v>3.6416666666666666</v>
      </c>
      <c r="N53" s="9">
        <f>E53-J53/365*$B$5</f>
        <v>-6.595890410958901</v>
      </c>
      <c r="O53" s="9">
        <f>H53-J53*$D$4</f>
        <v>-115.74657534246575</v>
      </c>
      <c r="P53" s="9">
        <f>H53/$D$4</f>
        <v>326.85450819672127</v>
      </c>
      <c r="Q53" s="50">
        <f>P53/J53</f>
        <v>0.6537090163934426</v>
      </c>
      <c r="R53" s="61">
        <v>0</v>
      </c>
      <c r="S53" s="61">
        <v>0</v>
      </c>
      <c r="T53" s="61"/>
      <c r="U53" s="36" t="s">
        <v>119</v>
      </c>
      <c r="V53" s="58">
        <v>69</v>
      </c>
    </row>
    <row r="54" spans="1:22" ht="13.5">
      <c r="A54" s="25"/>
      <c r="B54" s="10">
        <v>47</v>
      </c>
      <c r="C54" s="8" t="s">
        <v>186</v>
      </c>
      <c r="D54" s="22" t="s">
        <v>207</v>
      </c>
      <c r="E54" s="9">
        <v>28.4</v>
      </c>
      <c r="F54" s="7">
        <v>4</v>
      </c>
      <c r="G54" s="10">
        <f>RANK(H54,H$8:H$116)</f>
        <v>46</v>
      </c>
      <c r="H54" s="9">
        <v>416.9</v>
      </c>
      <c r="I54" s="7">
        <v>47</v>
      </c>
      <c r="J54" s="7">
        <v>610</v>
      </c>
      <c r="K54" s="62">
        <f>H54/J54</f>
        <v>0.6834426229508196</v>
      </c>
      <c r="L54" s="11">
        <f>IF((E54=0),0,E54/F54)</f>
        <v>7.1</v>
      </c>
      <c r="M54" s="11">
        <f>IF((H54=0),0,H54/I54)</f>
        <v>8.870212765957445</v>
      </c>
      <c r="N54" s="9">
        <f>E54-J54/365*$B$5</f>
        <v>-21.736986301369868</v>
      </c>
      <c r="O54" s="9">
        <f>H54-J54*$D$4</f>
        <v>9.119178082191752</v>
      </c>
      <c r="P54" s="9">
        <f>H54/$D$4</f>
        <v>623.6413934426229</v>
      </c>
      <c r="Q54" s="50">
        <f>P54/J54</f>
        <v>1.0223629400698735</v>
      </c>
      <c r="R54" s="61">
        <v>0</v>
      </c>
      <c r="S54" s="61">
        <v>0</v>
      </c>
      <c r="T54" s="61"/>
      <c r="U54" s="36" t="s">
        <v>193</v>
      </c>
      <c r="V54" s="58">
        <v>65</v>
      </c>
    </row>
    <row r="55" spans="1:22" ht="13.5">
      <c r="A55" s="25"/>
      <c r="B55" s="10">
        <v>48</v>
      </c>
      <c r="C55" s="8" t="s">
        <v>14</v>
      </c>
      <c r="D55" s="22" t="s">
        <v>100</v>
      </c>
      <c r="E55" s="9">
        <v>28</v>
      </c>
      <c r="F55" s="7">
        <v>6</v>
      </c>
      <c r="G55" s="10">
        <f>RANK(H55,H$8:H$116)</f>
        <v>53</v>
      </c>
      <c r="H55" s="9">
        <v>195.5</v>
      </c>
      <c r="I55" s="7">
        <v>40</v>
      </c>
      <c r="J55" s="7">
        <v>800</v>
      </c>
      <c r="K55" s="62">
        <f>H55/J55</f>
        <v>0.244375</v>
      </c>
      <c r="L55" s="11">
        <f>IF((E55=0),0,E55/F55)</f>
        <v>4.666666666666667</v>
      </c>
      <c r="M55" s="11">
        <f>IF((H55=0),0,H55/I55)</f>
        <v>4.8875</v>
      </c>
      <c r="N55" s="9">
        <f>E55-J55/365*$B$5</f>
        <v>-37.75342465753424</v>
      </c>
      <c r="O55" s="9">
        <f>H55-J55*$D$4</f>
        <v>-339.29452054794524</v>
      </c>
      <c r="P55" s="9">
        <f>H55/$D$4</f>
        <v>292.44877049180326</v>
      </c>
      <c r="Q55" s="50">
        <f>P55/J55</f>
        <v>0.36556096311475406</v>
      </c>
      <c r="R55" s="61">
        <v>6</v>
      </c>
      <c r="S55" s="61">
        <v>36</v>
      </c>
      <c r="T55" s="61">
        <v>100</v>
      </c>
      <c r="U55" s="36" t="s">
        <v>157</v>
      </c>
      <c r="V55" s="58">
        <v>72</v>
      </c>
    </row>
    <row r="56" spans="1:22" ht="13.5">
      <c r="A56" s="25"/>
      <c r="B56" s="10">
        <v>49</v>
      </c>
      <c r="C56" s="8" t="s">
        <v>7</v>
      </c>
      <c r="D56" s="22" t="s">
        <v>187</v>
      </c>
      <c r="E56" s="9">
        <v>25.3</v>
      </c>
      <c r="F56" s="7">
        <v>6</v>
      </c>
      <c r="G56" s="10">
        <f>RANK(H56,H$8:H$116)</f>
        <v>49</v>
      </c>
      <c r="H56" s="9">
        <v>314.5</v>
      </c>
      <c r="I56" s="7">
        <v>62</v>
      </c>
      <c r="J56" s="7">
        <v>500</v>
      </c>
      <c r="K56" s="62">
        <f>H56/J56</f>
        <v>0.629</v>
      </c>
      <c r="L56" s="11">
        <f>IF((E56=0),0,E56/F56)</f>
        <v>4.216666666666667</v>
      </c>
      <c r="M56" s="11">
        <f>IF((H56=0),0,H56/I56)</f>
        <v>5.07258064516129</v>
      </c>
      <c r="N56" s="9">
        <f>E56-J56/365*$B$5</f>
        <v>-15.7958904109589</v>
      </c>
      <c r="O56" s="9">
        <f>H56-J56*$D$4</f>
        <v>-19.746575342465746</v>
      </c>
      <c r="P56" s="9">
        <f>H56/$D$4</f>
        <v>470.4610655737705</v>
      </c>
      <c r="Q56" s="50">
        <f>P56/J56</f>
        <v>0.940922131147541</v>
      </c>
      <c r="R56" s="61">
        <v>0</v>
      </c>
      <c r="S56" s="61">
        <v>0</v>
      </c>
      <c r="T56" s="61"/>
      <c r="U56" s="36" t="s">
        <v>52</v>
      </c>
      <c r="V56" s="58">
        <v>52</v>
      </c>
    </row>
    <row r="57" spans="1:22" ht="13.5">
      <c r="A57" s="25"/>
      <c r="B57" s="10">
        <v>50</v>
      </c>
      <c r="C57" s="8" t="s">
        <v>201</v>
      </c>
      <c r="D57" s="22" t="s">
        <v>202</v>
      </c>
      <c r="E57" s="9">
        <v>25.2</v>
      </c>
      <c r="F57" s="7">
        <v>3</v>
      </c>
      <c r="G57" s="10">
        <f>RANK(H57,H$8:H$116)</f>
        <v>36</v>
      </c>
      <c r="H57" s="9">
        <v>621.5</v>
      </c>
      <c r="I57" s="7">
        <v>31</v>
      </c>
      <c r="J57" s="7">
        <v>2500</v>
      </c>
      <c r="K57" s="62">
        <f>H57/J57</f>
        <v>0.2486</v>
      </c>
      <c r="L57" s="11">
        <f>IF((E57=0),0,E57/F57)</f>
        <v>8.4</v>
      </c>
      <c r="M57" s="11">
        <f>IF((H57=0),0,H57/I57)</f>
        <v>20.048387096774192</v>
      </c>
      <c r="N57" s="9">
        <f>E57-J57/365*$B$5</f>
        <v>-180.27945205479452</v>
      </c>
      <c r="O57" s="9">
        <f>H57-J57*$D$4</f>
        <v>-1049.7328767123288</v>
      </c>
      <c r="P57" s="9">
        <f>H57/$D$4</f>
        <v>929.702868852459</v>
      </c>
      <c r="Q57" s="50">
        <f>P57/J57</f>
        <v>0.3718811475409836</v>
      </c>
      <c r="R57" s="61">
        <v>3</v>
      </c>
      <c r="S57" s="61">
        <v>85</v>
      </c>
      <c r="T57" s="61">
        <v>250</v>
      </c>
      <c r="U57" s="36" t="s">
        <v>210</v>
      </c>
      <c r="V57" s="58">
        <v>52</v>
      </c>
    </row>
    <row r="58" spans="1:22" ht="13.5">
      <c r="A58" s="25"/>
      <c r="B58" s="10">
        <v>51</v>
      </c>
      <c r="C58" s="8" t="s">
        <v>84</v>
      </c>
      <c r="D58" s="22" t="s">
        <v>6</v>
      </c>
      <c r="E58" s="9">
        <v>21.4</v>
      </c>
      <c r="F58" s="7">
        <v>2</v>
      </c>
      <c r="G58" s="10">
        <f>RANK(H58,H$8:H$116)</f>
        <v>56</v>
      </c>
      <c r="H58" s="9">
        <v>147.6</v>
      </c>
      <c r="I58" s="7">
        <v>20</v>
      </c>
      <c r="J58" s="7">
        <v>1000</v>
      </c>
      <c r="K58" s="62">
        <f>H58/J58</f>
        <v>0.14759999999999998</v>
      </c>
      <c r="L58" s="11">
        <f>IF((E58=0),0,E58/F58)</f>
        <v>10.7</v>
      </c>
      <c r="M58" s="11">
        <f>IF((H58=0),0,H58/I58)</f>
        <v>7.38</v>
      </c>
      <c r="N58" s="9">
        <f>E58-J58/365*$B$5</f>
        <v>-60.791780821917804</v>
      </c>
      <c r="O58" s="9">
        <f>H58-J58*$D$4</f>
        <v>-520.8931506849315</v>
      </c>
      <c r="P58" s="9">
        <f>H58/$D$4</f>
        <v>220.7950819672131</v>
      </c>
      <c r="Q58" s="50">
        <f>P58/J58</f>
        <v>0.2207950819672131</v>
      </c>
      <c r="R58" s="61">
        <v>0</v>
      </c>
      <c r="S58" s="61">
        <v>0</v>
      </c>
      <c r="T58" s="61"/>
      <c r="U58" s="36" t="s">
        <v>104</v>
      </c>
      <c r="V58" s="58">
        <v>60</v>
      </c>
    </row>
    <row r="59" spans="1:22" ht="13.5">
      <c r="A59" s="25"/>
      <c r="B59" s="10">
        <v>52</v>
      </c>
      <c r="C59" s="8" t="s">
        <v>25</v>
      </c>
      <c r="D59" s="22" t="s">
        <v>6</v>
      </c>
      <c r="E59" s="9">
        <v>20</v>
      </c>
      <c r="F59" s="7">
        <v>6</v>
      </c>
      <c r="G59" s="10">
        <f>RANK(H59,H$8:H$116)</f>
        <v>54</v>
      </c>
      <c r="H59" s="9">
        <v>191</v>
      </c>
      <c r="I59" s="7">
        <v>54</v>
      </c>
      <c r="J59" s="7">
        <v>200</v>
      </c>
      <c r="K59" s="62">
        <f>H59/J59</f>
        <v>0.955</v>
      </c>
      <c r="L59" s="11">
        <f>IF((E59=0),0,E59/F59)</f>
        <v>3.3333333333333335</v>
      </c>
      <c r="M59" s="11">
        <f>IF((H59=0),0,H59/I59)</f>
        <v>3.537037037037037</v>
      </c>
      <c r="N59" s="9">
        <f>E59-J59/365*$B$5</f>
        <v>3.56164383561644</v>
      </c>
      <c r="O59" s="9">
        <f>H59-J59*$D$4</f>
        <v>57.30136986301369</v>
      </c>
      <c r="P59" s="9">
        <f>H59/$D$4</f>
        <v>285.7172131147541</v>
      </c>
      <c r="Q59" s="50">
        <f>P59/J59</f>
        <v>1.4285860655737705</v>
      </c>
      <c r="R59" s="61">
        <v>0</v>
      </c>
      <c r="S59" s="61">
        <v>0</v>
      </c>
      <c r="T59" s="61"/>
      <c r="U59" s="36" t="s">
        <v>166</v>
      </c>
      <c r="V59" s="58">
        <v>77</v>
      </c>
    </row>
    <row r="60" spans="1:22" ht="13.5">
      <c r="A60" s="25"/>
      <c r="B60" s="10">
        <v>53</v>
      </c>
      <c r="C60" s="8" t="s">
        <v>110</v>
      </c>
      <c r="D60" s="22" t="s">
        <v>111</v>
      </c>
      <c r="E60" s="102">
        <v>19.8</v>
      </c>
      <c r="F60" s="103">
        <v>4</v>
      </c>
      <c r="G60" s="10">
        <f>RANK(H60,H$8:H$116)</f>
        <v>55</v>
      </c>
      <c r="H60" s="9">
        <v>159.70000000000002</v>
      </c>
      <c r="I60" s="7">
        <v>20</v>
      </c>
      <c r="J60" s="7">
        <v>600</v>
      </c>
      <c r="K60" s="62">
        <f>H60/J60</f>
        <v>0.2661666666666667</v>
      </c>
      <c r="L60" s="11">
        <f>IF((E60=0),0,E60/F60)</f>
        <v>4.95</v>
      </c>
      <c r="M60" s="11">
        <f>IF((H60=0),0,H60/I60)</f>
        <v>7.985000000000001</v>
      </c>
      <c r="N60" s="9">
        <f>E60-J60/365*$B$5</f>
        <v>-29.515068493150682</v>
      </c>
      <c r="O60" s="9">
        <f>H60-J60*$D$4</f>
        <v>-241.3958904109589</v>
      </c>
      <c r="P60" s="9">
        <f>H60/$D$4</f>
        <v>238.8954918032787</v>
      </c>
      <c r="Q60" s="50">
        <f>P60/J60</f>
        <v>0.3981591530054645</v>
      </c>
      <c r="R60" s="104">
        <v>5</v>
      </c>
      <c r="S60" s="61">
        <v>33</v>
      </c>
      <c r="T60" s="61"/>
      <c r="U60" s="36" t="s">
        <v>161</v>
      </c>
      <c r="V60" s="58">
        <v>61</v>
      </c>
    </row>
    <row r="61" spans="1:22" ht="13.5">
      <c r="A61" s="25"/>
      <c r="B61" s="10">
        <v>54</v>
      </c>
      <c r="C61" s="8" t="s">
        <v>22</v>
      </c>
      <c r="D61" s="22" t="s">
        <v>6</v>
      </c>
      <c r="E61" s="102">
        <v>19.7</v>
      </c>
      <c r="F61" s="103">
        <v>6</v>
      </c>
      <c r="G61" s="10">
        <f>RANK(H61,H$8:H$116)</f>
        <v>57</v>
      </c>
      <c r="H61" s="9">
        <v>129.89999999999998</v>
      </c>
      <c r="I61" s="7">
        <v>48</v>
      </c>
      <c r="J61" s="7">
        <v>240</v>
      </c>
      <c r="K61" s="62">
        <f>H61/J61</f>
        <v>0.5412499999999999</v>
      </c>
      <c r="L61" s="11">
        <f>IF((E61=0),0,E61/F61)</f>
        <v>3.283333333333333</v>
      </c>
      <c r="M61" s="11">
        <f>IF((H61=0),0,H61/I61)</f>
        <v>2.7062499999999994</v>
      </c>
      <c r="N61" s="9">
        <f>E61-J61/365*$B$5</f>
        <v>-0.026027397260275364</v>
      </c>
      <c r="O61" s="9">
        <f>H61-J61*$D$4</f>
        <v>-30.5383561643836</v>
      </c>
      <c r="P61" s="9">
        <f>H61/$D$4</f>
        <v>194.31762295081964</v>
      </c>
      <c r="Q61" s="50">
        <f>P61/J61</f>
        <v>0.8096567622950819</v>
      </c>
      <c r="R61" s="104">
        <v>0</v>
      </c>
      <c r="S61" s="61">
        <v>0</v>
      </c>
      <c r="T61" s="61"/>
      <c r="U61" s="36" t="s">
        <v>158</v>
      </c>
      <c r="V61" s="58">
        <v>91</v>
      </c>
    </row>
    <row r="62" spans="1:22" ht="13.5">
      <c r="A62" s="25"/>
      <c r="B62" s="10">
        <v>55</v>
      </c>
      <c r="C62" s="8" t="s">
        <v>10</v>
      </c>
      <c r="D62" s="22" t="s">
        <v>6</v>
      </c>
      <c r="E62" s="102">
        <v>16</v>
      </c>
      <c r="F62" s="103">
        <v>2</v>
      </c>
      <c r="G62" s="10">
        <f>RANK(H62,H$8:H$116)</f>
        <v>59</v>
      </c>
      <c r="H62" s="9">
        <v>76</v>
      </c>
      <c r="I62" s="7">
        <v>8</v>
      </c>
      <c r="J62" s="7">
        <v>300</v>
      </c>
      <c r="K62" s="62">
        <f>H62/J62</f>
        <v>0.25333333333333335</v>
      </c>
      <c r="L62" s="11">
        <f>IF((E62=0),0,E62/F62)</f>
        <v>8</v>
      </c>
      <c r="M62" s="11">
        <f>IF((H62=0),0,H62/I62)</f>
        <v>9.5</v>
      </c>
      <c r="N62" s="9">
        <f>E62-J62/365*$B$5</f>
        <v>-8.657534246575342</v>
      </c>
      <c r="O62" s="9">
        <f>H62-J62*$D$4</f>
        <v>-124.54794520547946</v>
      </c>
      <c r="P62" s="9">
        <f>H62/$D$4</f>
        <v>113.68852459016392</v>
      </c>
      <c r="Q62" s="50">
        <f>P62/J62</f>
        <v>0.3789617486338797</v>
      </c>
      <c r="R62" s="104">
        <v>23</v>
      </c>
      <c r="S62" s="61">
        <v>168</v>
      </c>
      <c r="T62" s="61">
        <v>240</v>
      </c>
      <c r="U62" s="36" t="s">
        <v>172</v>
      </c>
      <c r="V62" s="58">
        <v>58</v>
      </c>
    </row>
    <row r="63" spans="1:22" ht="13.5">
      <c r="A63" s="25"/>
      <c r="B63" s="10">
        <v>56</v>
      </c>
      <c r="C63" s="8" t="s">
        <v>18</v>
      </c>
      <c r="D63" s="22" t="s">
        <v>6</v>
      </c>
      <c r="E63" s="102">
        <v>15.4</v>
      </c>
      <c r="F63" s="103">
        <v>2</v>
      </c>
      <c r="G63" s="10">
        <f>RANK(H63,H$8:H$116)</f>
        <v>50</v>
      </c>
      <c r="H63" s="9">
        <v>235.70000000000005</v>
      </c>
      <c r="I63" s="7">
        <v>33</v>
      </c>
      <c r="J63" s="7">
        <v>400</v>
      </c>
      <c r="K63" s="62">
        <f>H63/J63</f>
        <v>0.5892500000000002</v>
      </c>
      <c r="L63" s="11">
        <f>IF((E63=0),0,E63/F63)</f>
        <v>7.7</v>
      </c>
      <c r="M63" s="11">
        <f>IF((H63=0),0,H63/I63)</f>
        <v>7.1424242424242435</v>
      </c>
      <c r="N63" s="9">
        <f>E63-J63/365*$B$5</f>
        <v>-17.47671232876712</v>
      </c>
      <c r="O63" s="9">
        <f>H63-J63*$D$4</f>
        <v>-31.697260273972574</v>
      </c>
      <c r="P63" s="9">
        <f>H63/$D$4</f>
        <v>352.58401639344265</v>
      </c>
      <c r="Q63" s="50">
        <f>P63/J63</f>
        <v>0.8814600409836066</v>
      </c>
      <c r="R63" s="104">
        <v>11</v>
      </c>
      <c r="S63" s="61">
        <v>90</v>
      </c>
      <c r="T63" s="61">
        <v>100</v>
      </c>
      <c r="U63" s="36" t="s">
        <v>169</v>
      </c>
      <c r="V63" s="58">
        <v>61</v>
      </c>
    </row>
    <row r="64" spans="1:22" ht="13.5">
      <c r="A64" s="25"/>
      <c r="B64" s="10">
        <v>57</v>
      </c>
      <c r="C64" s="8" t="s">
        <v>189</v>
      </c>
      <c r="D64" s="22" t="s">
        <v>6</v>
      </c>
      <c r="E64" s="102">
        <v>10</v>
      </c>
      <c r="F64" s="103">
        <v>2</v>
      </c>
      <c r="G64" s="10">
        <f>RANK(H64,H$8:H$116)</f>
        <v>58</v>
      </c>
      <c r="H64" s="9">
        <v>100</v>
      </c>
      <c r="I64" s="7">
        <v>32</v>
      </c>
      <c r="J64" s="7">
        <v>300</v>
      </c>
      <c r="K64" s="62">
        <f>H64/J64</f>
        <v>0.3333333333333333</v>
      </c>
      <c r="L64" s="11">
        <f>IF((E64=0),0,E64/F64)</f>
        <v>5</v>
      </c>
      <c r="M64" s="11">
        <f>IF((H64=0),0,H64/I64)</f>
        <v>3.125</v>
      </c>
      <c r="N64" s="9">
        <f>E64-J64/365*$B$5</f>
        <v>-14.657534246575342</v>
      </c>
      <c r="O64" s="9">
        <f>H64-J64*$D$4</f>
        <v>-100.54794520547946</v>
      </c>
      <c r="P64" s="9">
        <f>H64/$D$4</f>
        <v>149.59016393442622</v>
      </c>
      <c r="Q64" s="50">
        <f>P64/J64</f>
        <v>0.4986338797814207</v>
      </c>
      <c r="R64" s="104">
        <v>0</v>
      </c>
      <c r="S64" s="61">
        <v>0</v>
      </c>
      <c r="T64" s="61"/>
      <c r="U64" s="36" t="s">
        <v>194</v>
      </c>
      <c r="V64" s="58">
        <v>26</v>
      </c>
    </row>
    <row r="65" spans="1:22" ht="13.5">
      <c r="A65" s="25"/>
      <c r="B65" s="10">
        <v>58</v>
      </c>
      <c r="C65" s="8" t="s">
        <v>85</v>
      </c>
      <c r="D65" s="22" t="s">
        <v>103</v>
      </c>
      <c r="E65" s="102">
        <v>7.8</v>
      </c>
      <c r="F65" s="103">
        <v>11</v>
      </c>
      <c r="G65" s="10">
        <f>RANK(H65,H$8:H$116)</f>
        <v>60</v>
      </c>
      <c r="H65" s="9">
        <v>68.9</v>
      </c>
      <c r="I65" s="7">
        <v>45</v>
      </c>
      <c r="J65" s="7">
        <v>60</v>
      </c>
      <c r="K65" s="62">
        <f>H65/J65</f>
        <v>1.1483333333333334</v>
      </c>
      <c r="L65" s="11">
        <f>IF((E65=0),0,E65/F65)</f>
        <v>0.7090909090909091</v>
      </c>
      <c r="M65" s="11">
        <f>IF((H65=0),0,H65/I65)</f>
        <v>1.5311111111111113</v>
      </c>
      <c r="N65" s="9">
        <f>E65-J65/365*$B$5</f>
        <v>2.868493150684931</v>
      </c>
      <c r="O65" s="9">
        <f>H65-J65*$D$4</f>
        <v>28.79041095890411</v>
      </c>
      <c r="P65" s="9">
        <f>H65/$D$4</f>
        <v>103.06762295081968</v>
      </c>
      <c r="Q65" s="50">
        <f>P65/J65</f>
        <v>1.7177937158469947</v>
      </c>
      <c r="R65" s="104">
        <v>2</v>
      </c>
      <c r="S65" s="61">
        <v>22</v>
      </c>
      <c r="T65" s="61">
        <v>100</v>
      </c>
      <c r="U65" s="36" t="s">
        <v>171</v>
      </c>
      <c r="V65" s="58">
        <v>64</v>
      </c>
    </row>
    <row r="66" spans="1:22" ht="13.5">
      <c r="A66" s="25"/>
      <c r="B66" s="10">
        <v>59</v>
      </c>
      <c r="C66" s="8" t="s">
        <v>190</v>
      </c>
      <c r="D66" s="22" t="s">
        <v>6</v>
      </c>
      <c r="E66" s="102">
        <v>6.23</v>
      </c>
      <c r="F66" s="103">
        <v>1</v>
      </c>
      <c r="G66" s="10">
        <f>RANK(H66,H$8:H$116)</f>
        <v>63</v>
      </c>
      <c r="H66" s="9">
        <v>15.530000000000001</v>
      </c>
      <c r="I66" s="7">
        <v>3</v>
      </c>
      <c r="J66" s="7">
        <v>250</v>
      </c>
      <c r="K66" s="62">
        <f>H66/J66</f>
        <v>0.06212</v>
      </c>
      <c r="L66" s="11">
        <f>IF((E66=0),0,E66/F66)</f>
        <v>6.23</v>
      </c>
      <c r="M66" s="11">
        <f>IF((H66=0),0,H66/I66)</f>
        <v>5.176666666666667</v>
      </c>
      <c r="N66" s="9">
        <f>E66-J66/365*$B$5</f>
        <v>-14.31794520547945</v>
      </c>
      <c r="O66" s="9">
        <f>H66-J66*$D$4</f>
        <v>-151.59328767123287</v>
      </c>
      <c r="P66" s="9">
        <f>H66/$D$4</f>
        <v>23.231352459016396</v>
      </c>
      <c r="Q66" s="50">
        <f>P66/J66</f>
        <v>0.09292540983606558</v>
      </c>
      <c r="R66" s="104">
        <v>0</v>
      </c>
      <c r="S66" s="61">
        <v>0</v>
      </c>
      <c r="T66" s="61"/>
      <c r="U66" s="36" t="s">
        <v>195</v>
      </c>
      <c r="V66" s="58">
        <v>29</v>
      </c>
    </row>
    <row r="67" spans="1:22" ht="13.5">
      <c r="A67" s="25"/>
      <c r="B67" s="10">
        <v>60</v>
      </c>
      <c r="C67" s="8" t="s">
        <v>183</v>
      </c>
      <c r="D67" s="22" t="s">
        <v>114</v>
      </c>
      <c r="E67" s="102">
        <v>4</v>
      </c>
      <c r="F67" s="103">
        <v>2</v>
      </c>
      <c r="G67" s="10">
        <f>RANK(H67,H$8:H$116)</f>
        <v>22</v>
      </c>
      <c r="H67" s="9">
        <v>1201.1000000000001</v>
      </c>
      <c r="I67" s="7">
        <v>94</v>
      </c>
      <c r="J67" s="7">
        <v>1800</v>
      </c>
      <c r="K67" s="62">
        <f>H67/J67</f>
        <v>0.6672777777777779</v>
      </c>
      <c r="L67" s="11">
        <f>IF((E67=0),0,E67/F67)</f>
        <v>2</v>
      </c>
      <c r="M67" s="11">
        <f>IF((H67=0),0,H67/I67)</f>
        <v>12.777659574468087</v>
      </c>
      <c r="N67" s="9">
        <f>E67-J67/365*$B$5</f>
        <v>-143.94520547945206</v>
      </c>
      <c r="O67" s="9">
        <f>H67-J67*$D$4</f>
        <v>-2.18767123287671</v>
      </c>
      <c r="P67" s="9">
        <f>H67/$D$4</f>
        <v>1796.7274590163936</v>
      </c>
      <c r="Q67" s="50">
        <f>P67/J67</f>
        <v>0.9981819216757742</v>
      </c>
      <c r="R67" s="104">
        <v>1</v>
      </c>
      <c r="S67" s="61">
        <v>141</v>
      </c>
      <c r="T67" s="61"/>
      <c r="U67" s="36" t="s">
        <v>153</v>
      </c>
      <c r="V67" s="58">
        <v>28</v>
      </c>
    </row>
    <row r="68" spans="1:22" ht="13.5">
      <c r="A68" s="25"/>
      <c r="B68" s="10">
        <v>61</v>
      </c>
      <c r="C68" s="8" t="s">
        <v>20</v>
      </c>
      <c r="D68" s="22" t="s">
        <v>6</v>
      </c>
      <c r="E68" s="102">
        <v>0</v>
      </c>
      <c r="F68" s="103">
        <v>0</v>
      </c>
      <c r="G68" s="10">
        <f>RANK(H68,H$8:H$116)</f>
        <v>61</v>
      </c>
      <c r="H68" s="9">
        <v>27</v>
      </c>
      <c r="I68" s="7">
        <v>9</v>
      </c>
      <c r="J68" s="7">
        <v>500</v>
      </c>
      <c r="K68" s="62">
        <f>H68/J68</f>
        <v>0.054</v>
      </c>
      <c r="L68" s="11">
        <f>IF((E68=0),0,E68/F68)</f>
        <v>0</v>
      </c>
      <c r="M68" s="11">
        <f>IF((H68=0),0,H68/I68)</f>
        <v>3</v>
      </c>
      <c r="N68" s="9">
        <f>E68-J68/365*$B$5</f>
        <v>-41.0958904109589</v>
      </c>
      <c r="O68" s="9">
        <f>H68-J68*$D$4</f>
        <v>-307.24657534246575</v>
      </c>
      <c r="P68" s="9">
        <f>H68/$D$4</f>
        <v>40.38934426229508</v>
      </c>
      <c r="Q68" s="50">
        <f>P68/J68</f>
        <v>0.08077868852459016</v>
      </c>
      <c r="R68" s="104">
        <v>0</v>
      </c>
      <c r="S68" s="61">
        <v>9</v>
      </c>
      <c r="T68" s="61">
        <v>100</v>
      </c>
      <c r="U68" s="36" t="s">
        <v>173</v>
      </c>
      <c r="V68" s="58">
        <v>62</v>
      </c>
    </row>
    <row r="69" spans="1:22" ht="13.5">
      <c r="A69" s="25"/>
      <c r="B69" s="10">
        <v>61</v>
      </c>
      <c r="C69" s="8" t="s">
        <v>102</v>
      </c>
      <c r="D69" s="22" t="s">
        <v>6</v>
      </c>
      <c r="E69" s="102">
        <v>0</v>
      </c>
      <c r="F69" s="103">
        <v>0</v>
      </c>
      <c r="G69" s="10">
        <f>RANK(H69,H$8:H$116)</f>
        <v>62</v>
      </c>
      <c r="H69" s="9">
        <v>25</v>
      </c>
      <c r="I69" s="7">
        <v>5</v>
      </c>
      <c r="J69" s="7">
        <v>200</v>
      </c>
      <c r="K69" s="62">
        <f>H69/J69</f>
        <v>0.125</v>
      </c>
      <c r="L69" s="11">
        <f>IF((E69=0),0,E69/F69)</f>
        <v>0</v>
      </c>
      <c r="M69" s="11">
        <f>IF((H69=0),0,H69/I69)</f>
        <v>5</v>
      </c>
      <c r="N69" s="9">
        <f>E69-J69/365*$B$5</f>
        <v>-16.43835616438356</v>
      </c>
      <c r="O69" s="9">
        <f>H69-J69*$D$4</f>
        <v>-108.69863013698631</v>
      </c>
      <c r="P69" s="9">
        <f>H69/$D$4</f>
        <v>37.397540983606554</v>
      </c>
      <c r="Q69" s="50">
        <f>P69/J69</f>
        <v>0.18698770491803277</v>
      </c>
      <c r="R69" s="104">
        <v>0</v>
      </c>
      <c r="S69" s="61">
        <v>2</v>
      </c>
      <c r="T69" s="61">
        <v>20</v>
      </c>
      <c r="U69" s="36" t="s">
        <v>164</v>
      </c>
      <c r="V69" s="58">
        <v>42</v>
      </c>
    </row>
    <row r="70" spans="1:22" ht="13.5">
      <c r="A70" s="25"/>
      <c r="B70" s="10">
        <v>61</v>
      </c>
      <c r="C70" s="8" t="s">
        <v>118</v>
      </c>
      <c r="D70" s="22" t="s">
        <v>6</v>
      </c>
      <c r="E70" s="102">
        <v>0</v>
      </c>
      <c r="F70" s="103">
        <v>0</v>
      </c>
      <c r="G70" s="10">
        <f>RANK(H70,H$8:H$116)</f>
        <v>64</v>
      </c>
      <c r="H70" s="9">
        <v>4.7</v>
      </c>
      <c r="I70" s="7">
        <v>2</v>
      </c>
      <c r="J70" s="7">
        <v>50</v>
      </c>
      <c r="K70" s="62">
        <f>H70/J70</f>
        <v>0.094</v>
      </c>
      <c r="L70" s="11">
        <f>IF((E70=0),0,E70/F70)</f>
        <v>0</v>
      </c>
      <c r="M70" s="11">
        <f>IF((H70=0),0,H70/I70)</f>
        <v>2.35</v>
      </c>
      <c r="N70" s="9">
        <f>E70-J70/365*$B$5</f>
        <v>-4.10958904109589</v>
      </c>
      <c r="O70" s="9">
        <f>H70-J70*$D$4</f>
        <v>-28.724657534246578</v>
      </c>
      <c r="P70" s="9">
        <f>H70/$D$4</f>
        <v>7.030737704918033</v>
      </c>
      <c r="Q70" s="50">
        <f>P70/J70</f>
        <v>0.14061475409836066</v>
      </c>
      <c r="R70" s="104">
        <v>6</v>
      </c>
      <c r="S70" s="61">
        <v>42</v>
      </c>
      <c r="T70" s="61"/>
      <c r="U70" s="36" t="s">
        <v>174</v>
      </c>
      <c r="V70" s="58">
        <v>65</v>
      </c>
    </row>
    <row r="71" spans="1:22" ht="13.5">
      <c r="A71" s="25"/>
      <c r="B71" s="10">
        <v>61</v>
      </c>
      <c r="C71" s="8" t="s">
        <v>94</v>
      </c>
      <c r="D71" s="22" t="s">
        <v>6</v>
      </c>
      <c r="E71" s="102">
        <v>0</v>
      </c>
      <c r="F71" s="103">
        <v>0</v>
      </c>
      <c r="G71" s="10">
        <f>RANK(H71,H$8:H$116)</f>
        <v>65</v>
      </c>
      <c r="H71" s="9">
        <v>0</v>
      </c>
      <c r="I71" s="7">
        <v>0</v>
      </c>
      <c r="J71" s="7">
        <v>120</v>
      </c>
      <c r="K71" s="62">
        <f>H71/J71</f>
        <v>0</v>
      </c>
      <c r="L71" s="11">
        <f>IF((E71=0),0,E71/F71)</f>
        <v>0</v>
      </c>
      <c r="M71" s="11">
        <f>IF((H71=0),0,H71/I71)</f>
        <v>0</v>
      </c>
      <c r="N71" s="9">
        <f>E71-J71/365*$B$5</f>
        <v>-9.863013698630137</v>
      </c>
      <c r="O71" s="9">
        <f>H71-J71*$D$4</f>
        <v>-80.21917808219179</v>
      </c>
      <c r="P71" s="9">
        <f>H71/$D$4</f>
        <v>0</v>
      </c>
      <c r="Q71" s="50">
        <f>P71/J71</f>
        <v>0</v>
      </c>
      <c r="R71" s="104">
        <v>0</v>
      </c>
      <c r="S71" s="61">
        <v>10</v>
      </c>
      <c r="T71" s="61">
        <v>100</v>
      </c>
      <c r="U71" s="36" t="s">
        <v>175</v>
      </c>
      <c r="V71" s="58">
        <v>61</v>
      </c>
    </row>
    <row r="72" spans="1:22" ht="13.5">
      <c r="A72" s="25"/>
      <c r="B72" s="10">
        <v>61</v>
      </c>
      <c r="C72" s="8" t="s">
        <v>78</v>
      </c>
      <c r="D72" s="22" t="s">
        <v>6</v>
      </c>
      <c r="E72" s="102"/>
      <c r="F72" s="103"/>
      <c r="G72" s="10">
        <f>RANK(H72,H$8:H$116)</f>
        <v>31</v>
      </c>
      <c r="H72" s="9">
        <v>740</v>
      </c>
      <c r="I72" s="7">
        <v>63</v>
      </c>
      <c r="J72" s="7">
        <v>1200</v>
      </c>
      <c r="K72" s="62">
        <f>H72/J72</f>
        <v>0.6166666666666667</v>
      </c>
      <c r="L72" s="11">
        <f>IF((E72=0),0,E72/F72)</f>
        <v>0</v>
      </c>
      <c r="M72" s="11">
        <f>IF((H72=0),0,H72/I72)</f>
        <v>11.746031746031745</v>
      </c>
      <c r="N72" s="9">
        <f>E72-J72/365*$B$5</f>
        <v>-98.63013698630137</v>
      </c>
      <c r="O72" s="9">
        <f>H72-J72*$D$4</f>
        <v>-62.19178082191786</v>
      </c>
      <c r="P72" s="9">
        <f>H72/$D$4</f>
        <v>1106.967213114754</v>
      </c>
      <c r="Q72" s="50">
        <f>P72/J72</f>
        <v>0.9224726775956283</v>
      </c>
      <c r="R72" s="104"/>
      <c r="S72" s="61">
        <v>89</v>
      </c>
      <c r="T72" s="61">
        <v>120</v>
      </c>
      <c r="U72" s="36" t="s">
        <v>149</v>
      </c>
      <c r="V72" s="58">
        <v>60</v>
      </c>
    </row>
    <row r="73" spans="1:22" ht="13.5">
      <c r="A73" s="25"/>
      <c r="B73" s="10"/>
      <c r="C73" s="8"/>
      <c r="D73" s="22"/>
      <c r="E73" s="102"/>
      <c r="F73" s="103"/>
      <c r="G73" s="10">
        <f>RANK(H73,H$8:H$116)</f>
        <v>65</v>
      </c>
      <c r="H73" s="9"/>
      <c r="I73" s="7"/>
      <c r="J73" s="7"/>
      <c r="K73" s="62"/>
      <c r="L73" s="11"/>
      <c r="M73" s="11"/>
      <c r="N73" s="9"/>
      <c r="O73" s="9"/>
      <c r="P73" s="9"/>
      <c r="Q73" s="50"/>
      <c r="R73" s="104"/>
      <c r="S73" s="61"/>
      <c r="T73" s="61"/>
      <c r="U73" s="36"/>
      <c r="V73" s="58"/>
    </row>
    <row r="74" spans="1:22" ht="13.5">
      <c r="A74" s="25"/>
      <c r="B74" s="10"/>
      <c r="C74" s="8"/>
      <c r="D74" s="22"/>
      <c r="E74" s="102"/>
      <c r="F74" s="103"/>
      <c r="G74" s="10">
        <f>RANK(H74,H$8:H$116)</f>
        <v>65</v>
      </c>
      <c r="H74" s="9"/>
      <c r="I74" s="7"/>
      <c r="J74" s="7"/>
      <c r="K74" s="62"/>
      <c r="L74" s="11"/>
      <c r="M74" s="11"/>
      <c r="N74" s="9"/>
      <c r="O74" s="9"/>
      <c r="P74" s="9"/>
      <c r="Q74" s="50"/>
      <c r="R74" s="104"/>
      <c r="S74" s="61"/>
      <c r="T74" s="61"/>
      <c r="U74" s="36"/>
      <c r="V74" s="58"/>
    </row>
    <row r="75" spans="1:22" ht="13.5">
      <c r="A75" s="25"/>
      <c r="B75" s="10"/>
      <c r="C75" s="8"/>
      <c r="D75" s="22"/>
      <c r="E75" s="102"/>
      <c r="F75" s="103"/>
      <c r="G75" s="10">
        <f>RANK(H75,H$8:H$116)</f>
        <v>65</v>
      </c>
      <c r="H75" s="9"/>
      <c r="I75" s="7"/>
      <c r="J75" s="7"/>
      <c r="K75" s="62"/>
      <c r="L75" s="11"/>
      <c r="M75" s="11"/>
      <c r="N75" s="9"/>
      <c r="O75" s="9"/>
      <c r="P75" s="9"/>
      <c r="Q75" s="50"/>
      <c r="R75" s="104"/>
      <c r="S75" s="61"/>
      <c r="T75" s="61"/>
      <c r="U75" s="36"/>
      <c r="V75" s="58"/>
    </row>
    <row r="76" spans="1:22" ht="13.5" hidden="1">
      <c r="A76" s="25"/>
      <c r="B76" s="10"/>
      <c r="C76" s="8"/>
      <c r="D76" s="22"/>
      <c r="E76" s="9"/>
      <c r="F76" s="7"/>
      <c r="G76" s="10">
        <f aca="true" t="shared" si="0" ref="G76:G103">RANK(H76,H$8:H$116)</f>
        <v>65</v>
      </c>
      <c r="H76" s="9"/>
      <c r="I76" s="7"/>
      <c r="J76" s="7"/>
      <c r="K76" s="62"/>
      <c r="L76" s="11"/>
      <c r="M76" s="11"/>
      <c r="N76" s="9"/>
      <c r="O76" s="9"/>
      <c r="P76" s="9"/>
      <c r="Q76" s="50"/>
      <c r="R76" s="61"/>
      <c r="S76" s="61"/>
      <c r="T76" s="61"/>
      <c r="U76" s="36"/>
      <c r="V76" s="58"/>
    </row>
    <row r="77" spans="1:22" ht="13.5" hidden="1">
      <c r="A77" s="25"/>
      <c r="B77" s="10"/>
      <c r="C77" s="8"/>
      <c r="D77" s="22"/>
      <c r="E77" s="9"/>
      <c r="F77" s="7"/>
      <c r="G77" s="10">
        <f t="shared" si="0"/>
        <v>65</v>
      </c>
      <c r="H77" s="9"/>
      <c r="I77" s="7"/>
      <c r="J77" s="7"/>
      <c r="K77" s="62"/>
      <c r="L77" s="11"/>
      <c r="M77" s="11"/>
      <c r="N77" s="9"/>
      <c r="O77" s="9"/>
      <c r="P77" s="9"/>
      <c r="Q77" s="50"/>
      <c r="R77" s="61"/>
      <c r="S77" s="61"/>
      <c r="T77" s="61"/>
      <c r="U77" s="36"/>
      <c r="V77" s="58"/>
    </row>
    <row r="78" spans="1:22" ht="13.5" hidden="1">
      <c r="A78" s="25"/>
      <c r="B78" s="10"/>
      <c r="C78" s="8"/>
      <c r="D78" s="22"/>
      <c r="E78" s="9"/>
      <c r="F78" s="7"/>
      <c r="G78" s="10">
        <f t="shared" si="0"/>
        <v>65</v>
      </c>
      <c r="H78" s="9"/>
      <c r="I78" s="7"/>
      <c r="J78" s="7"/>
      <c r="K78" s="62"/>
      <c r="L78" s="11"/>
      <c r="M78" s="11"/>
      <c r="N78" s="9"/>
      <c r="O78" s="9"/>
      <c r="P78" s="9"/>
      <c r="Q78" s="50"/>
      <c r="R78" s="61"/>
      <c r="S78" s="61"/>
      <c r="T78" s="61"/>
      <c r="U78" s="36"/>
      <c r="V78" s="58"/>
    </row>
    <row r="79" spans="1:22" ht="13.5" hidden="1">
      <c r="A79" s="25"/>
      <c r="B79" s="10"/>
      <c r="C79" s="8"/>
      <c r="D79" s="22"/>
      <c r="E79" s="9"/>
      <c r="F79" s="7"/>
      <c r="G79" s="10">
        <f t="shared" si="0"/>
        <v>65</v>
      </c>
      <c r="H79" s="9"/>
      <c r="I79" s="7"/>
      <c r="J79" s="7"/>
      <c r="K79" s="62"/>
      <c r="L79" s="11"/>
      <c r="M79" s="11"/>
      <c r="N79" s="9"/>
      <c r="O79" s="9"/>
      <c r="P79" s="9"/>
      <c r="Q79" s="50"/>
      <c r="R79" s="61"/>
      <c r="S79" s="61"/>
      <c r="T79" s="61"/>
      <c r="U79" s="36"/>
      <c r="V79" s="58"/>
    </row>
    <row r="80" spans="1:22" ht="13.5" hidden="1">
      <c r="A80" s="25"/>
      <c r="B80" s="10"/>
      <c r="C80" s="8"/>
      <c r="D80" s="22"/>
      <c r="E80" s="9"/>
      <c r="F80" s="7"/>
      <c r="G80" s="10">
        <f t="shared" si="0"/>
        <v>65</v>
      </c>
      <c r="H80" s="9"/>
      <c r="I80" s="7"/>
      <c r="J80" s="7"/>
      <c r="K80" s="62"/>
      <c r="L80" s="11"/>
      <c r="M80" s="11"/>
      <c r="N80" s="9"/>
      <c r="O80" s="9"/>
      <c r="P80" s="9"/>
      <c r="Q80" s="50"/>
      <c r="R80" s="61"/>
      <c r="S80" s="61"/>
      <c r="T80" s="61"/>
      <c r="U80" s="36"/>
      <c r="V80" s="58"/>
    </row>
    <row r="81" spans="1:22" ht="13.5" hidden="1">
      <c r="A81" s="25"/>
      <c r="B81" s="10"/>
      <c r="C81" s="8"/>
      <c r="D81" s="22"/>
      <c r="E81" s="9"/>
      <c r="F81" s="7"/>
      <c r="G81" s="10">
        <f t="shared" si="0"/>
        <v>65</v>
      </c>
      <c r="H81" s="9"/>
      <c r="I81" s="7"/>
      <c r="J81" s="7"/>
      <c r="K81" s="62"/>
      <c r="L81" s="11"/>
      <c r="M81" s="11"/>
      <c r="N81" s="9"/>
      <c r="O81" s="9"/>
      <c r="P81" s="9"/>
      <c r="Q81" s="50"/>
      <c r="R81" s="61"/>
      <c r="S81" s="61"/>
      <c r="T81" s="61"/>
      <c r="U81" s="36"/>
      <c r="V81" s="58"/>
    </row>
    <row r="82" spans="1:22" ht="13.5" hidden="1">
      <c r="A82" s="25"/>
      <c r="B82" s="10"/>
      <c r="C82" s="8"/>
      <c r="D82" s="22"/>
      <c r="E82" s="9"/>
      <c r="F82" s="7"/>
      <c r="G82" s="10">
        <f t="shared" si="0"/>
        <v>65</v>
      </c>
      <c r="H82" s="9"/>
      <c r="I82" s="7"/>
      <c r="J82" s="7"/>
      <c r="K82" s="62"/>
      <c r="L82" s="11"/>
      <c r="M82" s="11"/>
      <c r="N82" s="9"/>
      <c r="O82" s="9"/>
      <c r="P82" s="9"/>
      <c r="Q82" s="50"/>
      <c r="R82" s="61"/>
      <c r="S82" s="61"/>
      <c r="T82" s="61"/>
      <c r="U82" s="36"/>
      <c r="V82" s="58"/>
    </row>
    <row r="83" spans="1:22" ht="13.5" hidden="1">
      <c r="A83" s="25"/>
      <c r="B83" s="10"/>
      <c r="C83" s="8"/>
      <c r="D83" s="22"/>
      <c r="E83" s="9"/>
      <c r="F83" s="7"/>
      <c r="G83" s="10">
        <f t="shared" si="0"/>
        <v>65</v>
      </c>
      <c r="H83" s="9"/>
      <c r="I83" s="7"/>
      <c r="J83" s="7"/>
      <c r="K83" s="62"/>
      <c r="L83" s="11"/>
      <c r="M83" s="11"/>
      <c r="N83" s="9"/>
      <c r="O83" s="9"/>
      <c r="P83" s="9"/>
      <c r="Q83" s="50"/>
      <c r="R83" s="61"/>
      <c r="S83" s="61"/>
      <c r="T83" s="61"/>
      <c r="U83" s="36"/>
      <c r="V83" s="58"/>
    </row>
    <row r="84" spans="1:22" ht="13.5" hidden="1">
      <c r="A84" s="25"/>
      <c r="B84" s="10"/>
      <c r="C84" s="8"/>
      <c r="D84" s="22"/>
      <c r="E84" s="9"/>
      <c r="F84" s="7"/>
      <c r="G84" s="10">
        <f t="shared" si="0"/>
        <v>65</v>
      </c>
      <c r="H84" s="9"/>
      <c r="I84" s="7"/>
      <c r="J84" s="7"/>
      <c r="K84" s="62"/>
      <c r="L84" s="11"/>
      <c r="M84" s="11"/>
      <c r="N84" s="9"/>
      <c r="O84" s="9"/>
      <c r="P84" s="9"/>
      <c r="Q84" s="50"/>
      <c r="R84" s="61"/>
      <c r="S84" s="61"/>
      <c r="T84" s="61"/>
      <c r="U84" s="36"/>
      <c r="V84" s="58"/>
    </row>
    <row r="85" spans="1:22" ht="13.5" hidden="1">
      <c r="A85" s="25"/>
      <c r="B85" s="10"/>
      <c r="C85" s="8"/>
      <c r="D85" s="22"/>
      <c r="E85" s="9"/>
      <c r="F85" s="7"/>
      <c r="G85" s="10">
        <f t="shared" si="0"/>
        <v>65</v>
      </c>
      <c r="H85" s="9"/>
      <c r="I85" s="7"/>
      <c r="J85" s="7"/>
      <c r="K85" s="62"/>
      <c r="L85" s="11"/>
      <c r="M85" s="11"/>
      <c r="N85" s="9"/>
      <c r="O85" s="9"/>
      <c r="P85" s="9"/>
      <c r="Q85" s="50"/>
      <c r="R85" s="61"/>
      <c r="S85" s="61"/>
      <c r="T85" s="61"/>
      <c r="U85" s="36"/>
      <c r="V85" s="58"/>
    </row>
    <row r="86" spans="1:22" ht="13.5" hidden="1">
      <c r="A86" s="25"/>
      <c r="B86" s="10"/>
      <c r="C86" s="8"/>
      <c r="D86" s="22"/>
      <c r="E86" s="9"/>
      <c r="F86" s="7"/>
      <c r="G86" s="10">
        <f t="shared" si="0"/>
        <v>65</v>
      </c>
      <c r="H86" s="9"/>
      <c r="I86" s="7"/>
      <c r="J86" s="99"/>
      <c r="K86" s="62"/>
      <c r="L86" s="11"/>
      <c r="M86" s="11"/>
      <c r="N86" s="9"/>
      <c r="O86" s="9"/>
      <c r="P86" s="9"/>
      <c r="Q86" s="50"/>
      <c r="R86" s="61"/>
      <c r="S86" s="61"/>
      <c r="T86" s="61"/>
      <c r="U86" s="36"/>
      <c r="V86" s="58"/>
    </row>
    <row r="87" spans="1:22" ht="13.5" hidden="1">
      <c r="A87" s="25"/>
      <c r="B87" s="10"/>
      <c r="C87" s="8"/>
      <c r="D87" s="22"/>
      <c r="E87" s="9"/>
      <c r="F87" s="7"/>
      <c r="G87" s="10">
        <f t="shared" si="0"/>
        <v>65</v>
      </c>
      <c r="H87" s="9"/>
      <c r="I87" s="7"/>
      <c r="J87" s="99"/>
      <c r="K87" s="62"/>
      <c r="L87" s="11"/>
      <c r="M87" s="11"/>
      <c r="N87" s="9"/>
      <c r="O87" s="9"/>
      <c r="P87" s="9"/>
      <c r="Q87" s="50"/>
      <c r="R87" s="61"/>
      <c r="S87" s="61"/>
      <c r="T87" s="61"/>
      <c r="U87" s="36"/>
      <c r="V87" s="58"/>
    </row>
    <row r="88" spans="1:22" ht="13.5" hidden="1">
      <c r="A88" s="25"/>
      <c r="B88" s="10"/>
      <c r="C88" s="8"/>
      <c r="D88" s="22"/>
      <c r="E88" s="9"/>
      <c r="F88" s="7"/>
      <c r="G88" s="10">
        <f t="shared" si="0"/>
        <v>65</v>
      </c>
      <c r="H88" s="9"/>
      <c r="I88" s="7"/>
      <c r="J88" s="99"/>
      <c r="K88" s="62"/>
      <c r="L88" s="11"/>
      <c r="M88" s="11"/>
      <c r="N88" s="9"/>
      <c r="O88" s="9"/>
      <c r="P88" s="9"/>
      <c r="Q88" s="50"/>
      <c r="R88" s="61"/>
      <c r="S88" s="61"/>
      <c r="T88" s="61"/>
      <c r="U88" s="36"/>
      <c r="V88" s="58"/>
    </row>
    <row r="89" spans="1:22" ht="13.5" hidden="1">
      <c r="A89" s="25"/>
      <c r="B89" s="10"/>
      <c r="C89" s="8"/>
      <c r="D89" s="22"/>
      <c r="E89" s="9"/>
      <c r="F89" s="7"/>
      <c r="G89" s="10">
        <f t="shared" si="0"/>
        <v>65</v>
      </c>
      <c r="H89" s="9"/>
      <c r="I89" s="7"/>
      <c r="J89" s="99"/>
      <c r="K89" s="62"/>
      <c r="L89" s="11"/>
      <c r="M89" s="11"/>
      <c r="N89" s="9"/>
      <c r="O89" s="9"/>
      <c r="P89" s="9"/>
      <c r="Q89" s="50"/>
      <c r="R89" s="61"/>
      <c r="S89" s="61"/>
      <c r="T89" s="61"/>
      <c r="U89" s="36"/>
      <c r="V89" s="58"/>
    </row>
    <row r="90" spans="1:22" ht="13.5" hidden="1">
      <c r="A90" s="25"/>
      <c r="B90" s="10"/>
      <c r="C90" s="8"/>
      <c r="D90" s="22"/>
      <c r="E90" s="9"/>
      <c r="F90" s="7"/>
      <c r="G90" s="10">
        <f t="shared" si="0"/>
        <v>65</v>
      </c>
      <c r="H90" s="9"/>
      <c r="I90" s="7"/>
      <c r="J90" s="99"/>
      <c r="K90" s="62"/>
      <c r="L90" s="11"/>
      <c r="M90" s="11"/>
      <c r="N90" s="9"/>
      <c r="O90" s="9"/>
      <c r="P90" s="9"/>
      <c r="Q90" s="50"/>
      <c r="R90" s="61"/>
      <c r="S90" s="61"/>
      <c r="T90" s="61"/>
      <c r="U90" s="36"/>
      <c r="V90" s="58"/>
    </row>
    <row r="91" spans="1:22" ht="13.5" hidden="1">
      <c r="A91" s="25"/>
      <c r="B91" s="10"/>
      <c r="C91" s="8"/>
      <c r="D91" s="22"/>
      <c r="E91" s="9"/>
      <c r="F91" s="7"/>
      <c r="G91" s="10">
        <f t="shared" si="0"/>
        <v>65</v>
      </c>
      <c r="H91" s="9"/>
      <c r="I91" s="7"/>
      <c r="J91" s="99"/>
      <c r="K91" s="62"/>
      <c r="L91" s="11"/>
      <c r="M91" s="11"/>
      <c r="N91" s="9"/>
      <c r="O91" s="9"/>
      <c r="P91" s="9"/>
      <c r="Q91" s="50"/>
      <c r="R91" s="61"/>
      <c r="S91" s="61"/>
      <c r="T91" s="61"/>
      <c r="U91" s="36"/>
      <c r="V91" s="58"/>
    </row>
    <row r="92" spans="1:22" ht="13.5" hidden="1">
      <c r="A92" s="25"/>
      <c r="B92" s="10"/>
      <c r="C92" s="8"/>
      <c r="D92" s="22"/>
      <c r="E92" s="9"/>
      <c r="F92" s="7"/>
      <c r="G92" s="10">
        <f t="shared" si="0"/>
        <v>65</v>
      </c>
      <c r="H92" s="9"/>
      <c r="I92" s="7"/>
      <c r="J92" s="99"/>
      <c r="K92" s="62"/>
      <c r="L92" s="11"/>
      <c r="M92" s="11"/>
      <c r="N92" s="9"/>
      <c r="O92" s="9"/>
      <c r="P92" s="9"/>
      <c r="Q92" s="50"/>
      <c r="R92" s="61"/>
      <c r="S92" s="61"/>
      <c r="T92" s="61"/>
      <c r="U92" s="36"/>
      <c r="V92" s="58"/>
    </row>
    <row r="93" spans="1:22" ht="13.5" hidden="1">
      <c r="A93" s="25"/>
      <c r="B93" s="10"/>
      <c r="C93" s="8"/>
      <c r="D93" s="22"/>
      <c r="E93" s="9"/>
      <c r="F93" s="7"/>
      <c r="G93" s="10">
        <f t="shared" si="0"/>
        <v>65</v>
      </c>
      <c r="H93" s="9"/>
      <c r="I93" s="7"/>
      <c r="J93" s="99"/>
      <c r="K93" s="62"/>
      <c r="L93" s="11"/>
      <c r="M93" s="11"/>
      <c r="N93" s="9"/>
      <c r="O93" s="9"/>
      <c r="P93" s="9"/>
      <c r="Q93" s="50"/>
      <c r="R93" s="61"/>
      <c r="S93" s="61"/>
      <c r="T93" s="61"/>
      <c r="U93" s="36"/>
      <c r="V93" s="58"/>
    </row>
    <row r="94" spans="1:22" ht="13.5" hidden="1">
      <c r="A94" s="25"/>
      <c r="B94" s="10"/>
      <c r="C94" s="8"/>
      <c r="D94" s="22"/>
      <c r="E94" s="9"/>
      <c r="F94" s="7"/>
      <c r="G94" s="10">
        <f t="shared" si="0"/>
        <v>65</v>
      </c>
      <c r="H94" s="9"/>
      <c r="I94" s="7"/>
      <c r="J94" s="7"/>
      <c r="K94" s="62"/>
      <c r="L94" s="11"/>
      <c r="M94" s="11"/>
      <c r="N94" s="9"/>
      <c r="O94" s="9"/>
      <c r="P94" s="9"/>
      <c r="Q94" s="50"/>
      <c r="R94" s="61"/>
      <c r="S94" s="61"/>
      <c r="T94" s="61"/>
      <c r="U94" s="36"/>
      <c r="V94" s="58"/>
    </row>
    <row r="95" spans="1:22" ht="13.5" hidden="1">
      <c r="A95" s="25"/>
      <c r="B95" s="10"/>
      <c r="C95" s="8"/>
      <c r="D95" s="22"/>
      <c r="E95" s="9"/>
      <c r="F95" s="7"/>
      <c r="G95" s="10">
        <f t="shared" si="0"/>
        <v>65</v>
      </c>
      <c r="H95" s="9"/>
      <c r="I95" s="7"/>
      <c r="J95" s="7"/>
      <c r="K95" s="62"/>
      <c r="L95" s="11"/>
      <c r="M95" s="11"/>
      <c r="N95" s="9"/>
      <c r="O95" s="9"/>
      <c r="P95" s="9"/>
      <c r="Q95" s="50"/>
      <c r="R95" s="61"/>
      <c r="S95" s="61"/>
      <c r="T95" s="61"/>
      <c r="U95" s="36"/>
      <c r="V95" s="58"/>
    </row>
    <row r="96" spans="1:22" ht="13.5" hidden="1">
      <c r="A96" s="25"/>
      <c r="B96" s="10"/>
      <c r="C96" s="8"/>
      <c r="D96" s="22"/>
      <c r="E96" s="9"/>
      <c r="F96" s="7"/>
      <c r="G96" s="10">
        <f t="shared" si="0"/>
        <v>65</v>
      </c>
      <c r="H96" s="9"/>
      <c r="I96" s="7"/>
      <c r="J96" s="7"/>
      <c r="K96" s="62"/>
      <c r="L96" s="11"/>
      <c r="M96" s="11"/>
      <c r="N96" s="9"/>
      <c r="O96" s="9"/>
      <c r="P96" s="9"/>
      <c r="Q96" s="50"/>
      <c r="R96" s="61"/>
      <c r="S96" s="61"/>
      <c r="T96" s="61"/>
      <c r="U96" s="36"/>
      <c r="V96" s="58"/>
    </row>
    <row r="97" spans="1:22" ht="13.5" hidden="1">
      <c r="A97" s="25"/>
      <c r="B97" s="10"/>
      <c r="C97" s="8"/>
      <c r="D97" s="22"/>
      <c r="E97" s="9"/>
      <c r="F97" s="7"/>
      <c r="G97" s="10">
        <f t="shared" si="0"/>
        <v>65</v>
      </c>
      <c r="H97" s="9"/>
      <c r="I97" s="7"/>
      <c r="J97" s="7"/>
      <c r="K97" s="62"/>
      <c r="L97" s="11"/>
      <c r="M97" s="11"/>
      <c r="N97" s="9"/>
      <c r="O97" s="9"/>
      <c r="P97" s="9"/>
      <c r="Q97" s="50"/>
      <c r="R97" s="61"/>
      <c r="S97" s="61"/>
      <c r="T97" s="61"/>
      <c r="U97" s="36"/>
      <c r="V97" s="58"/>
    </row>
    <row r="98" spans="1:22" ht="13.5" hidden="1">
      <c r="A98" s="25"/>
      <c r="B98" s="10"/>
      <c r="C98" s="8"/>
      <c r="D98" s="22"/>
      <c r="E98" s="9"/>
      <c r="F98" s="7"/>
      <c r="G98" s="10">
        <f t="shared" si="0"/>
        <v>65</v>
      </c>
      <c r="H98" s="9"/>
      <c r="I98" s="7"/>
      <c r="J98" s="7"/>
      <c r="K98" s="62"/>
      <c r="L98" s="11"/>
      <c r="M98" s="11"/>
      <c r="N98" s="9"/>
      <c r="O98" s="9"/>
      <c r="P98" s="9"/>
      <c r="Q98" s="50"/>
      <c r="R98" s="61"/>
      <c r="S98" s="61"/>
      <c r="T98" s="61"/>
      <c r="U98" s="36"/>
      <c r="V98" s="58"/>
    </row>
    <row r="99" spans="1:22" ht="13.5" hidden="1">
      <c r="A99" s="25"/>
      <c r="B99" s="10"/>
      <c r="C99" s="8"/>
      <c r="D99" s="22"/>
      <c r="E99" s="9"/>
      <c r="F99" s="7"/>
      <c r="G99" s="10">
        <f t="shared" si="0"/>
        <v>65</v>
      </c>
      <c r="H99" s="9"/>
      <c r="I99" s="7"/>
      <c r="J99" s="7"/>
      <c r="K99" s="62"/>
      <c r="L99" s="11"/>
      <c r="M99" s="11"/>
      <c r="N99" s="9"/>
      <c r="O99" s="9"/>
      <c r="P99" s="9"/>
      <c r="Q99" s="50"/>
      <c r="R99" s="61"/>
      <c r="S99" s="61"/>
      <c r="T99" s="61"/>
      <c r="U99" s="36"/>
      <c r="V99" s="58"/>
    </row>
    <row r="100" spans="1:22" ht="13.5" hidden="1">
      <c r="A100" s="25"/>
      <c r="B100" s="10"/>
      <c r="C100" s="8"/>
      <c r="D100" s="22"/>
      <c r="E100" s="9"/>
      <c r="F100" s="7"/>
      <c r="G100" s="10">
        <f t="shared" si="0"/>
        <v>65</v>
      </c>
      <c r="H100" s="9"/>
      <c r="I100" s="7"/>
      <c r="J100" s="7"/>
      <c r="K100" s="62"/>
      <c r="L100" s="11"/>
      <c r="M100" s="11"/>
      <c r="N100" s="9"/>
      <c r="O100" s="9"/>
      <c r="P100" s="9"/>
      <c r="Q100" s="50"/>
      <c r="R100" s="61"/>
      <c r="S100" s="61"/>
      <c r="T100" s="61"/>
      <c r="U100" s="36"/>
      <c r="V100" s="58"/>
    </row>
    <row r="101" spans="1:22" ht="13.5" hidden="1">
      <c r="A101" s="25"/>
      <c r="B101" s="10"/>
      <c r="C101" s="8"/>
      <c r="D101" s="22"/>
      <c r="E101" s="9"/>
      <c r="F101" s="7"/>
      <c r="G101" s="10">
        <f t="shared" si="0"/>
        <v>65</v>
      </c>
      <c r="H101" s="9"/>
      <c r="I101" s="7"/>
      <c r="J101" s="7"/>
      <c r="K101" s="62"/>
      <c r="L101" s="11"/>
      <c r="M101" s="11"/>
      <c r="N101" s="9"/>
      <c r="O101" s="9"/>
      <c r="P101" s="9"/>
      <c r="Q101" s="50"/>
      <c r="R101" s="61"/>
      <c r="S101" s="61"/>
      <c r="T101" s="61"/>
      <c r="U101" s="36"/>
      <c r="V101" s="58"/>
    </row>
    <row r="102" spans="1:22" ht="13.5" hidden="1">
      <c r="A102" s="25"/>
      <c r="B102" s="10"/>
      <c r="C102" s="8"/>
      <c r="D102" s="22"/>
      <c r="E102" s="9"/>
      <c r="F102" s="7"/>
      <c r="G102" s="10">
        <f t="shared" si="0"/>
        <v>65</v>
      </c>
      <c r="H102" s="9"/>
      <c r="I102" s="7"/>
      <c r="J102" s="7"/>
      <c r="K102" s="62"/>
      <c r="L102" s="11"/>
      <c r="M102" s="11"/>
      <c r="N102" s="9"/>
      <c r="O102" s="9"/>
      <c r="P102" s="9"/>
      <c r="Q102" s="50"/>
      <c r="R102" s="61"/>
      <c r="S102" s="61"/>
      <c r="T102" s="61"/>
      <c r="U102" s="36"/>
      <c r="V102" s="58"/>
    </row>
    <row r="103" spans="1:22" ht="13.5" hidden="1">
      <c r="A103" s="25"/>
      <c r="B103" s="10"/>
      <c r="C103" s="8"/>
      <c r="D103" s="22"/>
      <c r="E103" s="9"/>
      <c r="F103" s="7"/>
      <c r="G103" s="10">
        <f t="shared" si="0"/>
        <v>65</v>
      </c>
      <c r="H103" s="9"/>
      <c r="I103" s="7"/>
      <c r="J103" s="7"/>
      <c r="K103" s="62"/>
      <c r="L103" s="11"/>
      <c r="M103" s="11"/>
      <c r="N103" s="9"/>
      <c r="O103" s="9"/>
      <c r="P103" s="9"/>
      <c r="Q103" s="50"/>
      <c r="R103" s="61"/>
      <c r="S103" s="61"/>
      <c r="T103" s="61"/>
      <c r="U103" s="36"/>
      <c r="V103" s="58"/>
    </row>
    <row r="104" spans="1:22" ht="13.5" hidden="1">
      <c r="A104" s="25"/>
      <c r="B104" s="10"/>
      <c r="C104" s="8"/>
      <c r="D104" s="22"/>
      <c r="E104" s="9"/>
      <c r="F104" s="7"/>
      <c r="G104" s="10">
        <f aca="true" t="shared" si="1" ref="G104:G116">RANK(H104,H$8:H$116)</f>
        <v>65</v>
      </c>
      <c r="H104" s="9"/>
      <c r="I104" s="7"/>
      <c r="J104" s="7"/>
      <c r="K104" s="62"/>
      <c r="L104" s="11"/>
      <c r="M104" s="11"/>
      <c r="N104" s="9"/>
      <c r="O104" s="9"/>
      <c r="P104" s="9"/>
      <c r="Q104" s="50"/>
      <c r="R104" s="61"/>
      <c r="S104" s="61"/>
      <c r="T104" s="61"/>
      <c r="U104" s="36"/>
      <c r="V104" s="58"/>
    </row>
    <row r="105" spans="1:22" ht="13.5" hidden="1">
      <c r="A105" s="25"/>
      <c r="B105" s="10"/>
      <c r="C105" s="8"/>
      <c r="D105" s="22"/>
      <c r="E105" s="9"/>
      <c r="F105" s="7"/>
      <c r="G105" s="10">
        <f t="shared" si="1"/>
        <v>65</v>
      </c>
      <c r="H105" s="9"/>
      <c r="I105" s="7"/>
      <c r="J105" s="7"/>
      <c r="K105" s="62"/>
      <c r="L105" s="11"/>
      <c r="M105" s="11"/>
      <c r="N105" s="9"/>
      <c r="O105" s="9"/>
      <c r="P105" s="9"/>
      <c r="Q105" s="50"/>
      <c r="R105" s="61"/>
      <c r="S105" s="61"/>
      <c r="T105" s="61"/>
      <c r="U105" s="36"/>
      <c r="V105" s="58"/>
    </row>
    <row r="106" spans="1:22" ht="13.5" hidden="1">
      <c r="A106" s="25"/>
      <c r="B106" s="10"/>
      <c r="C106" s="8"/>
      <c r="D106" s="22"/>
      <c r="E106" s="9"/>
      <c r="F106" s="7"/>
      <c r="G106" s="10">
        <f t="shared" si="1"/>
        <v>65</v>
      </c>
      <c r="H106" s="9"/>
      <c r="I106" s="7"/>
      <c r="J106" s="7"/>
      <c r="K106" s="62"/>
      <c r="L106" s="11"/>
      <c r="M106" s="11"/>
      <c r="N106" s="9"/>
      <c r="O106" s="9"/>
      <c r="P106" s="9"/>
      <c r="Q106" s="50"/>
      <c r="R106" s="61"/>
      <c r="S106" s="61"/>
      <c r="T106" s="61"/>
      <c r="U106" s="36"/>
      <c r="V106" s="58"/>
    </row>
    <row r="107" spans="1:22" ht="13.5" hidden="1">
      <c r="A107" s="25"/>
      <c r="B107" s="10"/>
      <c r="C107" s="8"/>
      <c r="D107" s="22"/>
      <c r="E107" s="9"/>
      <c r="F107" s="7"/>
      <c r="G107" s="10">
        <f t="shared" si="1"/>
        <v>65</v>
      </c>
      <c r="H107" s="9"/>
      <c r="I107" s="7"/>
      <c r="J107" s="7"/>
      <c r="K107" s="62"/>
      <c r="L107" s="11"/>
      <c r="M107" s="11"/>
      <c r="N107" s="9"/>
      <c r="O107" s="9"/>
      <c r="P107" s="9"/>
      <c r="Q107" s="50"/>
      <c r="R107" s="61"/>
      <c r="S107" s="61"/>
      <c r="T107" s="61"/>
      <c r="U107" s="36"/>
      <c r="V107" s="58"/>
    </row>
    <row r="108" spans="1:22" ht="13.5" hidden="1">
      <c r="A108" s="25"/>
      <c r="B108" s="10"/>
      <c r="C108" s="8"/>
      <c r="D108" s="22"/>
      <c r="E108" s="9"/>
      <c r="F108" s="7"/>
      <c r="G108" s="10">
        <f t="shared" si="1"/>
        <v>65</v>
      </c>
      <c r="H108" s="9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61"/>
      <c r="T108" s="61"/>
      <c r="U108" s="36"/>
      <c r="V108" s="58"/>
    </row>
    <row r="109" spans="1:22" ht="13.5" hidden="1">
      <c r="A109" s="25"/>
      <c r="B109" s="10"/>
      <c r="C109" s="8"/>
      <c r="D109" s="22"/>
      <c r="E109" s="9"/>
      <c r="F109" s="7"/>
      <c r="G109" s="10">
        <f t="shared" si="1"/>
        <v>65</v>
      </c>
      <c r="H109" s="9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61"/>
      <c r="T109" s="61"/>
      <c r="U109" s="36"/>
      <c r="V109" s="58"/>
    </row>
    <row r="110" spans="1:22" ht="13.5" hidden="1">
      <c r="A110" s="25"/>
      <c r="B110" s="10"/>
      <c r="C110" s="8"/>
      <c r="D110" s="22"/>
      <c r="E110" s="9"/>
      <c r="F110" s="7"/>
      <c r="G110" s="10">
        <f t="shared" si="1"/>
        <v>65</v>
      </c>
      <c r="H110" s="9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61"/>
      <c r="T110" s="61"/>
      <c r="U110" s="36"/>
      <c r="V110" s="58"/>
    </row>
    <row r="111" spans="1:22" ht="13.5" hidden="1">
      <c r="A111" s="25"/>
      <c r="B111" s="10"/>
      <c r="C111" s="8"/>
      <c r="D111" s="22"/>
      <c r="E111" s="9"/>
      <c r="F111" s="7"/>
      <c r="G111" s="10">
        <f t="shared" si="1"/>
        <v>65</v>
      </c>
      <c r="H111" s="9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61"/>
      <c r="T111" s="61"/>
      <c r="U111" s="36"/>
      <c r="V111" s="58"/>
    </row>
    <row r="112" spans="1:22" ht="13.5" hidden="1">
      <c r="A112" s="25"/>
      <c r="B112" s="10"/>
      <c r="C112" s="8"/>
      <c r="D112" s="22"/>
      <c r="E112" s="9"/>
      <c r="F112" s="7"/>
      <c r="G112" s="10">
        <f t="shared" si="1"/>
        <v>65</v>
      </c>
      <c r="H112" s="9"/>
      <c r="I112" s="7"/>
      <c r="J112" s="7"/>
      <c r="K112" s="62"/>
      <c r="L112" s="11"/>
      <c r="M112" s="11"/>
      <c r="N112" s="9"/>
      <c r="O112" s="9"/>
      <c r="P112" s="9"/>
      <c r="Q112" s="50"/>
      <c r="R112" s="61"/>
      <c r="S112" s="61"/>
      <c r="T112" s="61"/>
      <c r="U112" s="36"/>
      <c r="V112" s="58"/>
    </row>
    <row r="113" spans="1:22" ht="13.5" hidden="1">
      <c r="A113" s="25"/>
      <c r="B113" s="10"/>
      <c r="C113" s="8"/>
      <c r="D113" s="22"/>
      <c r="E113" s="9"/>
      <c r="F113" s="7"/>
      <c r="G113" s="10">
        <f t="shared" si="1"/>
        <v>65</v>
      </c>
      <c r="H113" s="9"/>
      <c r="I113" s="7"/>
      <c r="J113" s="7"/>
      <c r="K113" s="62"/>
      <c r="L113" s="11"/>
      <c r="M113" s="11"/>
      <c r="N113" s="9"/>
      <c r="O113" s="9"/>
      <c r="P113" s="9"/>
      <c r="Q113" s="50"/>
      <c r="R113" s="61"/>
      <c r="S113" s="61"/>
      <c r="T113" s="61"/>
      <c r="U113" s="36"/>
      <c r="V113" s="58"/>
    </row>
    <row r="114" spans="1:22" ht="13.5" hidden="1">
      <c r="A114" s="25"/>
      <c r="B114" s="10"/>
      <c r="C114" s="8"/>
      <c r="D114" s="22"/>
      <c r="E114" s="9"/>
      <c r="F114" s="7"/>
      <c r="G114" s="10">
        <f t="shared" si="1"/>
        <v>65</v>
      </c>
      <c r="H114" s="9"/>
      <c r="I114" s="7"/>
      <c r="J114" s="7"/>
      <c r="K114" s="62"/>
      <c r="L114" s="11"/>
      <c r="M114" s="11"/>
      <c r="N114" s="9"/>
      <c r="O114" s="9"/>
      <c r="P114" s="9"/>
      <c r="Q114" s="50"/>
      <c r="R114" s="61"/>
      <c r="S114" s="61"/>
      <c r="T114" s="61"/>
      <c r="U114" s="36"/>
      <c r="V114" s="58"/>
    </row>
    <row r="115" spans="1:22" ht="13.5" hidden="1">
      <c r="A115" s="25"/>
      <c r="B115" s="10"/>
      <c r="C115" s="8"/>
      <c r="D115" s="22"/>
      <c r="E115" s="9"/>
      <c r="F115" s="7"/>
      <c r="G115" s="10">
        <f t="shared" si="1"/>
        <v>65</v>
      </c>
      <c r="H115" s="9"/>
      <c r="I115" s="7"/>
      <c r="J115" s="7"/>
      <c r="K115" s="62"/>
      <c r="L115" s="11"/>
      <c r="M115" s="11"/>
      <c r="N115" s="9"/>
      <c r="O115" s="9"/>
      <c r="P115" s="9"/>
      <c r="Q115" s="50"/>
      <c r="R115" s="61"/>
      <c r="S115" s="61"/>
      <c r="T115" s="61"/>
      <c r="U115" s="36"/>
      <c r="V115" s="58"/>
    </row>
    <row r="116" spans="1:22" ht="13.5" hidden="1">
      <c r="A116" s="25"/>
      <c r="B116" s="10"/>
      <c r="C116" s="8"/>
      <c r="D116" s="22"/>
      <c r="E116" s="9"/>
      <c r="F116" s="7"/>
      <c r="G116" s="10">
        <f t="shared" si="1"/>
        <v>65</v>
      </c>
      <c r="H116" s="9"/>
      <c r="I116" s="7"/>
      <c r="J116" s="7"/>
      <c r="K116" s="62"/>
      <c r="L116" s="11"/>
      <c r="M116" s="11"/>
      <c r="N116" s="9"/>
      <c r="O116" s="9"/>
      <c r="P116" s="9"/>
      <c r="Q116" s="50"/>
      <c r="R116" s="61"/>
      <c r="S116" s="61"/>
      <c r="T116" s="61"/>
      <c r="U116" s="36"/>
      <c r="V116" s="58"/>
    </row>
    <row r="117" spans="1:22" ht="13.5">
      <c r="A117" s="65"/>
      <c r="B117" s="66"/>
      <c r="C117" s="67"/>
      <c r="D117" s="68"/>
      <c r="E117" s="69"/>
      <c r="F117" s="70"/>
      <c r="G117" s="66"/>
      <c r="H117" s="69"/>
      <c r="I117" s="70"/>
      <c r="J117" s="70"/>
      <c r="K117" s="71"/>
      <c r="L117" s="72"/>
      <c r="M117" s="72"/>
      <c r="N117" s="69"/>
      <c r="O117" s="69"/>
      <c r="P117" s="69"/>
      <c r="Q117" s="73"/>
      <c r="R117" s="40"/>
      <c r="S117" s="40"/>
      <c r="T117" s="40"/>
      <c r="U117" s="74"/>
      <c r="V117" s="75"/>
    </row>
    <row r="118" spans="1:22" ht="13.5">
      <c r="A118" s="85"/>
      <c r="B118" s="86"/>
      <c r="D118" s="48"/>
      <c r="E118" s="69"/>
      <c r="F118" s="70"/>
      <c r="G118" s="66"/>
      <c r="H118" s="69"/>
      <c r="I118" s="70"/>
      <c r="J118" s="70"/>
      <c r="K118" s="71"/>
      <c r="L118" s="87"/>
      <c r="M118" s="87"/>
      <c r="N118" s="1"/>
      <c r="O118" s="1"/>
      <c r="P118" s="1"/>
      <c r="Q118" s="73"/>
      <c r="R118" s="40"/>
      <c r="S118" s="40"/>
      <c r="T118" s="40"/>
      <c r="U118" s="88"/>
      <c r="V118" s="75"/>
    </row>
    <row r="121" spans="1:22" s="70" customFormat="1" ht="13.5">
      <c r="A121" s="65"/>
      <c r="B121" s="66"/>
      <c r="C121" s="67"/>
      <c r="D121" s="68"/>
      <c r="E121" s="69"/>
      <c r="G121" s="66"/>
      <c r="H121" s="69"/>
      <c r="K121" s="71"/>
      <c r="L121" s="72"/>
      <c r="M121" s="72"/>
      <c r="N121" s="69"/>
      <c r="O121" s="69"/>
      <c r="P121" s="69"/>
      <c r="Q121" s="73"/>
      <c r="R121" s="40"/>
      <c r="S121" s="40"/>
      <c r="T121" s="40"/>
      <c r="U121" s="74"/>
      <c r="V121" s="75"/>
    </row>
    <row r="122" spans="3:22" s="70" customFormat="1" ht="13.5">
      <c r="C122" s="67"/>
      <c r="D122" s="79" t="s">
        <v>72</v>
      </c>
      <c r="E122" s="89">
        <f>SUM(E8:E116)</f>
        <v>7383.4299999999985</v>
      </c>
      <c r="F122" s="89">
        <f>SUM(F8:F116)</f>
        <v>878</v>
      </c>
      <c r="G122" s="89"/>
      <c r="H122" s="89">
        <f>SUM(H8:H116)</f>
        <v>60028.62999999998</v>
      </c>
      <c r="I122" s="89">
        <f>SUM(I8:I116)</f>
        <v>7296</v>
      </c>
      <c r="J122" s="89">
        <f>SUM(J8:J116)</f>
        <v>95080</v>
      </c>
      <c r="K122" s="90"/>
      <c r="Q122" s="40"/>
      <c r="R122" s="91"/>
      <c r="S122" s="91"/>
      <c r="T122" s="91"/>
      <c r="V122" s="55"/>
    </row>
    <row r="123" spans="3:22" s="70" customFormat="1" ht="13.5">
      <c r="C123" s="67"/>
      <c r="D123" s="78" t="s">
        <v>47</v>
      </c>
      <c r="E123" s="92">
        <f>AVERAGE(E8:E116)</f>
        <v>115.36609374999998</v>
      </c>
      <c r="F123" s="92">
        <f>AVERAGE(F8:F116)</f>
        <v>13.71875</v>
      </c>
      <c r="G123" s="92"/>
      <c r="H123" s="92">
        <f>AVERAGE(H8:H116)</f>
        <v>923.5173846153843</v>
      </c>
      <c r="I123" s="92">
        <f>AVERAGE(I8:I116)</f>
        <v>112.24615384615385</v>
      </c>
      <c r="J123" s="92">
        <f>AVERAGE(J8:J116)</f>
        <v>1462.7692307692307</v>
      </c>
      <c r="K123" s="93">
        <f>H122/J122</f>
        <v>0.6313486537652502</v>
      </c>
      <c r="Q123" s="40"/>
      <c r="R123" s="94"/>
      <c r="S123" s="94"/>
      <c r="T123" s="94"/>
      <c r="V123" s="55"/>
    </row>
    <row r="124" spans="3:20" ht="13.5">
      <c r="C124" s="26" t="s">
        <v>73</v>
      </c>
      <c r="D124" s="26"/>
      <c r="E124" s="26"/>
      <c r="F124" s="26"/>
      <c r="H124" s="1"/>
      <c r="R124" s="26"/>
      <c r="S124" s="26"/>
      <c r="T124" s="26"/>
    </row>
    <row r="125" spans="3:10" ht="13.5">
      <c r="C125"/>
      <c r="D125"/>
      <c r="J125" s="26"/>
    </row>
    <row r="126" spans="3:10" ht="13.5">
      <c r="C126"/>
      <c r="D126"/>
      <c r="J126" s="26"/>
    </row>
    <row r="127" spans="3:4" ht="13.5">
      <c r="C127"/>
      <c r="D127"/>
    </row>
    <row r="128" spans="3:4" ht="13.5">
      <c r="C128"/>
      <c r="D128"/>
    </row>
    <row r="129" spans="3:20" ht="13.5">
      <c r="C129" s="26"/>
      <c r="D129" s="26"/>
      <c r="E129" s="26"/>
      <c r="F129" s="26"/>
      <c r="G129" s="26"/>
      <c r="H129" s="26"/>
      <c r="I129" s="26"/>
      <c r="J129" s="26"/>
      <c r="R129" s="26"/>
      <c r="S129" s="26"/>
      <c r="T129" s="26"/>
    </row>
    <row r="130" spans="4:20" ht="13.5">
      <c r="D130" s="26"/>
      <c r="E130" s="26"/>
      <c r="F130" s="26"/>
      <c r="G130" s="26"/>
      <c r="H130" s="26"/>
      <c r="I130" s="26"/>
      <c r="J130" s="26"/>
      <c r="R130" s="26"/>
      <c r="S130" s="26"/>
      <c r="T130" s="26"/>
    </row>
    <row r="131" spans="3:20" ht="13.5">
      <c r="C131" s="26"/>
      <c r="D131" s="26"/>
      <c r="E131" s="26"/>
      <c r="F131" s="26"/>
      <c r="G131" s="26"/>
      <c r="H131" s="26"/>
      <c r="I131" s="26"/>
      <c r="J131" s="26"/>
      <c r="R131" s="26"/>
      <c r="S131" s="26"/>
      <c r="T131" s="26"/>
    </row>
    <row r="132" spans="3:20" ht="13.5">
      <c r="C132" s="26"/>
      <c r="D132" s="26"/>
      <c r="E132" s="26"/>
      <c r="F132" s="26"/>
      <c r="G132" s="26"/>
      <c r="H132" s="26"/>
      <c r="I132" s="26"/>
      <c r="J132" s="26"/>
      <c r="R132" s="26"/>
      <c r="S132" s="26"/>
      <c r="T132" s="26"/>
    </row>
    <row r="133" spans="3:20" ht="13.5">
      <c r="C133" s="26"/>
      <c r="D133" s="26"/>
      <c r="E133" s="26"/>
      <c r="F133" s="26"/>
      <c r="G133" s="26"/>
      <c r="H133" s="26"/>
      <c r="I133" s="26"/>
      <c r="J133" s="26"/>
      <c r="R133" s="26"/>
      <c r="S133" s="26"/>
      <c r="T133" s="26"/>
    </row>
    <row r="134" ht="13.5">
      <c r="H134" s="1"/>
    </row>
    <row r="135" ht="13.5">
      <c r="H135" s="1"/>
    </row>
    <row r="136" ht="13.5">
      <c r="H136" s="1"/>
    </row>
    <row r="137" ht="13.5">
      <c r="H137" s="1"/>
    </row>
    <row r="138" ht="13.5">
      <c r="H138" s="1"/>
    </row>
    <row r="139" ht="13.5">
      <c r="H139" s="1"/>
    </row>
    <row r="140" ht="13.5">
      <c r="H140" s="1"/>
    </row>
    <row r="141" ht="13.5">
      <c r="H141" s="1"/>
    </row>
    <row r="142" ht="13.5">
      <c r="H142" s="1"/>
    </row>
    <row r="143" ht="13.5">
      <c r="H143" s="1"/>
    </row>
    <row r="144" ht="13.5">
      <c r="H144" s="1"/>
    </row>
    <row r="145" ht="13.5">
      <c r="H145" s="1"/>
    </row>
    <row r="146" ht="13.5">
      <c r="H146" s="1"/>
    </row>
    <row r="147" ht="13.5">
      <c r="H147" s="1"/>
    </row>
    <row r="148" ht="13.5">
      <c r="H148" s="1"/>
    </row>
    <row r="149" ht="13.5">
      <c r="H149" s="1"/>
    </row>
    <row r="150" ht="13.5">
      <c r="H150" s="1"/>
    </row>
    <row r="151" ht="13.5">
      <c r="H151" s="1"/>
    </row>
    <row r="152" ht="13.5">
      <c r="H152" s="1"/>
    </row>
    <row r="153" ht="13.5">
      <c r="H153" s="1"/>
    </row>
    <row r="154" ht="13.5">
      <c r="H154" s="1"/>
    </row>
    <row r="155" ht="13.5">
      <c r="H155" s="1"/>
    </row>
    <row r="156" ht="13.5">
      <c r="H156" s="1"/>
    </row>
    <row r="157" ht="13.5">
      <c r="H157" s="1"/>
    </row>
    <row r="158" ht="13.5">
      <c r="H158" s="1"/>
    </row>
    <row r="159" ht="13.5">
      <c r="H159" s="1"/>
    </row>
    <row r="160" ht="13.5">
      <c r="H160" s="1"/>
    </row>
    <row r="161" ht="13.5">
      <c r="H161" s="1"/>
    </row>
    <row r="162" ht="13.5">
      <c r="H162" s="1"/>
    </row>
    <row r="163" ht="13.5">
      <c r="H163" s="1"/>
    </row>
    <row r="164" ht="13.5">
      <c r="H164" s="1"/>
    </row>
    <row r="165" ht="13.5">
      <c r="H165" s="1"/>
    </row>
    <row r="166" ht="13.5">
      <c r="H166" s="1"/>
    </row>
    <row r="167" ht="13.5">
      <c r="H167" s="1"/>
    </row>
    <row r="168" ht="13.5">
      <c r="H168" s="1"/>
    </row>
    <row r="169" ht="13.5">
      <c r="H169" s="1"/>
    </row>
    <row r="170" ht="13.5">
      <c r="H170" s="1"/>
    </row>
    <row r="171" ht="13.5">
      <c r="H171" s="1"/>
    </row>
    <row r="172" ht="13.5">
      <c r="H172" s="1"/>
    </row>
    <row r="173" ht="13.5">
      <c r="H173" s="1"/>
    </row>
    <row r="174" ht="13.5">
      <c r="H174" s="1"/>
    </row>
    <row r="175" ht="13.5">
      <c r="H175" s="1"/>
    </row>
    <row r="176" ht="13.5">
      <c r="H176" s="1"/>
    </row>
    <row r="177" ht="13.5">
      <c r="H177" s="1"/>
    </row>
    <row r="178" ht="13.5">
      <c r="H178" s="1"/>
    </row>
    <row r="179" ht="13.5">
      <c r="H179" s="1"/>
    </row>
    <row r="180" ht="13.5">
      <c r="H180" s="1"/>
    </row>
    <row r="181" ht="13.5">
      <c r="H181" s="1"/>
    </row>
    <row r="182" ht="13.5">
      <c r="H182" s="1"/>
    </row>
    <row r="183" ht="13.5">
      <c r="H183" s="1"/>
    </row>
    <row r="184" ht="13.5">
      <c r="H184" s="1"/>
    </row>
  </sheetData>
  <sheetProtection/>
  <conditionalFormatting sqref="K157:K158">
    <cfRule type="cellIs" priority="10" dxfId="13" operator="lessThanOrEqual" stopIfTrue="1">
      <formula>$D$4*100</formula>
    </cfRule>
  </conditionalFormatting>
  <conditionalFormatting sqref="N112:O158 N78:O107 N8:O76">
    <cfRule type="cellIs" priority="11" dxfId="13" operator="lessThanOrEqual" stopIfTrue="1">
      <formula>0</formula>
    </cfRule>
  </conditionalFormatting>
  <conditionalFormatting sqref="Q112:Q158 Q78:Q107 Q8:Q76">
    <cfRule type="cellIs" priority="12" dxfId="13" operator="lessThan" stopIfTrue="1">
      <formula>1</formula>
    </cfRule>
  </conditionalFormatting>
  <conditionalFormatting sqref="K112:K146 K78:K107 K8:K76">
    <cfRule type="cellIs" priority="13" dxfId="13" operator="lessThanOrEqual" stopIfTrue="1">
      <formula>$D$4</formula>
    </cfRule>
  </conditionalFormatting>
  <conditionalFormatting sqref="N77:O77">
    <cfRule type="cellIs" priority="1" dxfId="13" operator="lessThanOrEqual" stopIfTrue="1">
      <formula>0</formula>
    </cfRule>
  </conditionalFormatting>
  <conditionalFormatting sqref="Q77">
    <cfRule type="cellIs" priority="2" dxfId="13" operator="lessThan" stopIfTrue="1">
      <formula>1</formula>
    </cfRule>
  </conditionalFormatting>
  <conditionalFormatting sqref="K77">
    <cfRule type="cellIs" priority="3" dxfId="13" operator="lessThanOrEqual" stopIfTrue="1">
      <formula>$D$4</formula>
    </cfRule>
  </conditionalFormatting>
  <dataValidations count="1">
    <dataValidation type="list" allowBlank="1" showInputMessage="1" showErrorMessage="1" sqref="A5">
      <formula1>"APR,MAY,JUN,JUL,AUG,SEP,OCT,NOV,DEC,JAN,FEB,MAR"</formula1>
    </dataValidation>
  </dataValidations>
  <printOptions/>
  <pageMargins left="0.7874015748031497" right="0.7874015748031497" top="0.5905511811023623" bottom="0.5905511811023623" header="0.5118110236220472" footer="0.5118110236220472"/>
  <pageSetup fitToHeight="2" fitToWidth="1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168"/>
  <sheetViews>
    <sheetView zoomScalePageLayoutView="0" workbookViewId="0" topLeftCell="A1">
      <selection activeCell="S19" sqref="S19"/>
    </sheetView>
  </sheetViews>
  <sheetFormatPr defaultColWidth="9.00390625" defaultRowHeight="13.5"/>
  <cols>
    <col min="1" max="1" width="3.75390625" style="30" bestFit="1" customWidth="1"/>
    <col min="2" max="2" width="7.75390625" style="30" customWidth="1"/>
    <col min="3" max="3" width="6.00390625" style="30" bestFit="1" customWidth="1"/>
    <col min="4" max="4" width="7.50390625" style="40" bestFit="1" customWidth="1"/>
    <col min="5" max="5" width="4.50390625" style="30" bestFit="1" customWidth="1"/>
    <col min="6" max="6" width="7.50390625" style="40" bestFit="1" customWidth="1"/>
    <col min="7" max="7" width="4.50390625" style="30" bestFit="1" customWidth="1"/>
    <col min="8" max="8" width="7.50390625" style="40" bestFit="1" customWidth="1"/>
    <col min="9" max="9" width="7.125" style="30" customWidth="1"/>
    <col min="10" max="10" width="7.50390625" style="40" bestFit="1" customWidth="1"/>
    <col min="11" max="11" width="6.50390625" style="30" customWidth="1"/>
    <col min="12" max="12" width="7.50390625" style="40" bestFit="1" customWidth="1"/>
    <col min="13" max="13" width="6.00390625" style="30" customWidth="1"/>
    <col min="14" max="14" width="7.50390625" style="40" bestFit="1" customWidth="1"/>
    <col min="15" max="15" width="7.50390625" style="30" bestFit="1" customWidth="1"/>
    <col min="16" max="16384" width="9.00390625" style="30" customWidth="1"/>
  </cols>
  <sheetData>
    <row r="1" ht="11.25">
      <c r="J1" s="40" t="s">
        <v>63</v>
      </c>
    </row>
    <row r="2" spans="2:11" ht="11.25">
      <c r="B2" s="30" t="s">
        <v>62</v>
      </c>
      <c r="I2" s="41" t="s">
        <v>69</v>
      </c>
      <c r="J2" s="44"/>
      <c r="K2" s="30" t="s">
        <v>67</v>
      </c>
    </row>
    <row r="4" spans="2:13" ht="11.25">
      <c r="B4" s="30" t="s">
        <v>68</v>
      </c>
      <c r="K4" s="52">
        <f>DATA!A4</f>
        <v>244</v>
      </c>
      <c r="L4" s="53" t="s">
        <v>196</v>
      </c>
      <c r="M4" s="54">
        <f>DATA!D4</f>
        <v>0.6684931506849315</v>
      </c>
    </row>
    <row r="6" spans="2:15" s="41" customFormat="1" ht="11.25">
      <c r="B6" s="42" t="s">
        <v>55</v>
      </c>
      <c r="C6" s="42" t="s">
        <v>60</v>
      </c>
      <c r="D6" s="42" t="s">
        <v>56</v>
      </c>
      <c r="E6" s="42" t="s">
        <v>46</v>
      </c>
      <c r="F6" s="42" t="s">
        <v>57</v>
      </c>
      <c r="G6" s="42" t="s">
        <v>60</v>
      </c>
      <c r="H6" s="42" t="s">
        <v>58</v>
      </c>
      <c r="I6" s="42" t="s">
        <v>61</v>
      </c>
      <c r="J6" s="42" t="s">
        <v>76</v>
      </c>
      <c r="K6" s="42" t="s">
        <v>60</v>
      </c>
      <c r="L6" s="42" t="s">
        <v>77</v>
      </c>
      <c r="M6" s="42" t="s">
        <v>60</v>
      </c>
      <c r="N6" s="42" t="s">
        <v>59</v>
      </c>
      <c r="O6" s="42" t="s">
        <v>60</v>
      </c>
    </row>
    <row r="7" spans="1:15" s="48" customFormat="1" ht="11.25">
      <c r="A7" s="43">
        <v>1</v>
      </c>
      <c r="B7" s="44" t="s">
        <v>92</v>
      </c>
      <c r="C7" s="45">
        <v>2977.6999999999994</v>
      </c>
      <c r="D7" s="44" t="s">
        <v>92</v>
      </c>
      <c r="E7" s="46">
        <v>244</v>
      </c>
      <c r="F7" s="44" t="s">
        <v>92</v>
      </c>
      <c r="G7" s="46">
        <v>4520</v>
      </c>
      <c r="H7" s="77" t="s">
        <v>126</v>
      </c>
      <c r="I7" s="100">
        <v>2.7792857142857144</v>
      </c>
      <c r="J7" s="44" t="s">
        <v>198</v>
      </c>
      <c r="K7" s="47">
        <v>21.3</v>
      </c>
      <c r="L7" s="44" t="s">
        <v>201</v>
      </c>
      <c r="M7" s="47">
        <v>20.048387096774192</v>
      </c>
      <c r="N7" s="44" t="s">
        <v>126</v>
      </c>
      <c r="O7" s="47">
        <v>1477.554794520548</v>
      </c>
    </row>
    <row r="8" spans="1:15" s="48" customFormat="1" ht="11.25">
      <c r="A8" s="43">
        <v>2</v>
      </c>
      <c r="B8" s="44" t="s">
        <v>71</v>
      </c>
      <c r="C8" s="45">
        <v>2730</v>
      </c>
      <c r="D8" s="44" t="s">
        <v>15</v>
      </c>
      <c r="E8" s="46">
        <v>244</v>
      </c>
      <c r="F8" s="44" t="s">
        <v>179</v>
      </c>
      <c r="G8" s="46">
        <v>3600</v>
      </c>
      <c r="H8" s="77" t="s">
        <v>74</v>
      </c>
      <c r="I8" s="100">
        <v>1.2285000000000001</v>
      </c>
      <c r="J8" s="44" t="s">
        <v>90</v>
      </c>
      <c r="K8" s="47">
        <v>16</v>
      </c>
      <c r="L8" s="44" t="s">
        <v>90</v>
      </c>
      <c r="M8" s="47">
        <v>14.990647482014387</v>
      </c>
      <c r="N8" s="44" t="s">
        <v>90</v>
      </c>
      <c r="O8" s="47">
        <v>746.7136986301368</v>
      </c>
    </row>
    <row r="9" spans="1:15" s="48" customFormat="1" ht="11.25">
      <c r="A9" s="43">
        <v>3</v>
      </c>
      <c r="B9" s="44" t="s">
        <v>109</v>
      </c>
      <c r="C9" s="45">
        <v>2714.3</v>
      </c>
      <c r="D9" s="44" t="s">
        <v>122</v>
      </c>
      <c r="E9" s="46">
        <v>242</v>
      </c>
      <c r="F9" s="44" t="s">
        <v>125</v>
      </c>
      <c r="G9" s="46">
        <v>3600</v>
      </c>
      <c r="H9" s="77" t="s">
        <v>85</v>
      </c>
      <c r="I9" s="100">
        <v>1.1483333333333334</v>
      </c>
      <c r="J9" s="44" t="s">
        <v>89</v>
      </c>
      <c r="K9" s="47">
        <v>14.052631578947368</v>
      </c>
      <c r="L9" s="44" t="s">
        <v>89</v>
      </c>
      <c r="M9" s="47">
        <v>14.48125</v>
      </c>
      <c r="N9" s="44" t="s">
        <v>121</v>
      </c>
      <c r="O9" s="47">
        <v>609.1164383561643</v>
      </c>
    </row>
    <row r="10" spans="1:15" s="48" customFormat="1" ht="11.25">
      <c r="A10" s="43">
        <v>4</v>
      </c>
      <c r="B10" s="44" t="s">
        <v>179</v>
      </c>
      <c r="C10" s="45">
        <v>2542.9</v>
      </c>
      <c r="D10" s="44" t="s">
        <v>121</v>
      </c>
      <c r="E10" s="46">
        <v>234</v>
      </c>
      <c r="F10" s="44" t="s">
        <v>71</v>
      </c>
      <c r="G10" s="46">
        <v>3500</v>
      </c>
      <c r="H10" s="77" t="s">
        <v>90</v>
      </c>
      <c r="I10" s="100">
        <v>1.04185</v>
      </c>
      <c r="J10" s="44" t="s">
        <v>116</v>
      </c>
      <c r="K10" s="47">
        <v>14.043333333333333</v>
      </c>
      <c r="L10" s="44" t="s">
        <v>198</v>
      </c>
      <c r="M10" s="47">
        <v>14.028571428571428</v>
      </c>
      <c r="N10" s="44" t="s">
        <v>71</v>
      </c>
      <c r="O10" s="47">
        <v>390.27397260273983</v>
      </c>
    </row>
    <row r="11" spans="1:15" s="48" customFormat="1" ht="11.25">
      <c r="A11" s="43">
        <v>5</v>
      </c>
      <c r="B11" s="44" t="s">
        <v>89</v>
      </c>
      <c r="C11" s="45">
        <v>2317</v>
      </c>
      <c r="D11" s="44" t="s">
        <v>205</v>
      </c>
      <c r="E11" s="46">
        <v>227</v>
      </c>
      <c r="F11" s="44" t="s">
        <v>109</v>
      </c>
      <c r="G11" s="46">
        <v>3500</v>
      </c>
      <c r="H11" s="77" t="s">
        <v>25</v>
      </c>
      <c r="I11" s="100">
        <v>0.955</v>
      </c>
      <c r="J11" s="44" t="s">
        <v>92</v>
      </c>
      <c r="K11" s="47">
        <v>13.629999999999999</v>
      </c>
      <c r="L11" s="44" t="s">
        <v>126</v>
      </c>
      <c r="M11" s="47">
        <v>13.797872340425531</v>
      </c>
      <c r="N11" s="44" t="s">
        <v>109</v>
      </c>
      <c r="O11" s="47">
        <v>374.57397260274</v>
      </c>
    </row>
    <row r="12" spans="1:15" s="48" customFormat="1" ht="11.25">
      <c r="A12" s="43">
        <v>6</v>
      </c>
      <c r="B12" s="44" t="s">
        <v>198</v>
      </c>
      <c r="C12" s="45">
        <v>2258.6</v>
      </c>
      <c r="D12" s="44" t="s">
        <v>71</v>
      </c>
      <c r="E12" s="46">
        <v>226</v>
      </c>
      <c r="F12" s="44" t="s">
        <v>89</v>
      </c>
      <c r="G12" s="46">
        <v>3400</v>
      </c>
      <c r="H12" s="77" t="s">
        <v>113</v>
      </c>
      <c r="I12" s="100">
        <v>0.928</v>
      </c>
      <c r="J12" s="44" t="s">
        <v>109</v>
      </c>
      <c r="K12" s="47">
        <v>13.595999999999998</v>
      </c>
      <c r="L12" s="44" t="s">
        <v>109</v>
      </c>
      <c r="M12" s="47">
        <v>13.305392156862746</v>
      </c>
      <c r="N12" s="44" t="s">
        <v>74</v>
      </c>
      <c r="O12" s="47">
        <v>336.0041095890411</v>
      </c>
    </row>
    <row r="13" spans="1:15" s="48" customFormat="1" ht="11.25">
      <c r="A13" s="43">
        <v>7</v>
      </c>
      <c r="B13" s="44" t="s">
        <v>121</v>
      </c>
      <c r="C13" s="45">
        <v>2213.5</v>
      </c>
      <c r="D13" s="44" t="s">
        <v>75</v>
      </c>
      <c r="E13" s="46">
        <v>220</v>
      </c>
      <c r="F13" s="44" t="s">
        <v>198</v>
      </c>
      <c r="G13" s="46">
        <v>3100</v>
      </c>
      <c r="H13" s="77" t="s">
        <v>121</v>
      </c>
      <c r="I13" s="100">
        <v>0.9222916666666666</v>
      </c>
      <c r="J13" s="44" t="s">
        <v>126</v>
      </c>
      <c r="K13" s="47">
        <v>13.461904761904762</v>
      </c>
      <c r="L13" s="44" t="s">
        <v>183</v>
      </c>
      <c r="M13" s="47">
        <v>12.777659574468087</v>
      </c>
      <c r="N13" s="44" t="s">
        <v>8</v>
      </c>
      <c r="O13" s="47">
        <v>312.013698630137</v>
      </c>
    </row>
    <row r="14" spans="1:15" s="48" customFormat="1" ht="11.25">
      <c r="A14" s="43">
        <v>8</v>
      </c>
      <c r="B14" s="44" t="s">
        <v>199</v>
      </c>
      <c r="C14" s="45">
        <v>2138.4</v>
      </c>
      <c r="D14" s="44" t="s">
        <v>93</v>
      </c>
      <c r="E14" s="46">
        <v>219</v>
      </c>
      <c r="F14" s="44" t="s">
        <v>199</v>
      </c>
      <c r="G14" s="46">
        <v>3000</v>
      </c>
      <c r="H14" s="77" t="s">
        <v>23</v>
      </c>
      <c r="I14" s="100">
        <v>0.8758333333333334</v>
      </c>
      <c r="J14" s="44" t="s">
        <v>19</v>
      </c>
      <c r="K14" s="47">
        <v>13.4</v>
      </c>
      <c r="L14" s="44" t="s">
        <v>92</v>
      </c>
      <c r="M14" s="47">
        <v>12.203688524590161</v>
      </c>
      <c r="N14" s="44" t="s">
        <v>106</v>
      </c>
      <c r="O14" s="47">
        <v>294.71369863013706</v>
      </c>
    </row>
    <row r="15" spans="1:15" s="48" customFormat="1" ht="11.25">
      <c r="A15" s="43">
        <v>9</v>
      </c>
      <c r="B15" s="44" t="s">
        <v>90</v>
      </c>
      <c r="C15" s="45">
        <v>2083.7</v>
      </c>
      <c r="D15" s="44" t="s">
        <v>79</v>
      </c>
      <c r="E15" s="46">
        <v>216</v>
      </c>
      <c r="F15" s="44" t="s">
        <v>17</v>
      </c>
      <c r="G15" s="46">
        <v>3000</v>
      </c>
      <c r="H15" s="77" t="s">
        <v>116</v>
      </c>
      <c r="I15" s="100">
        <v>0.8622</v>
      </c>
      <c r="J15" s="44" t="s">
        <v>21</v>
      </c>
      <c r="K15" s="47">
        <v>12.70909090909091</v>
      </c>
      <c r="L15" s="44" t="s">
        <v>71</v>
      </c>
      <c r="M15" s="47">
        <v>12.079646017699115</v>
      </c>
      <c r="N15" s="44" t="s">
        <v>116</v>
      </c>
      <c r="O15" s="47">
        <v>290.56027397260266</v>
      </c>
    </row>
    <row r="16" spans="1:15" s="48" customFormat="1" ht="11.25">
      <c r="A16" s="43">
        <v>10</v>
      </c>
      <c r="B16" s="44" t="s">
        <v>126</v>
      </c>
      <c r="C16" s="45">
        <v>1945.5</v>
      </c>
      <c r="D16" s="44" t="s">
        <v>112</v>
      </c>
      <c r="E16" s="46">
        <v>216</v>
      </c>
      <c r="F16" s="44" t="s">
        <v>203</v>
      </c>
      <c r="G16" s="46">
        <v>2880</v>
      </c>
      <c r="H16" s="77" t="s">
        <v>19</v>
      </c>
      <c r="I16" s="100">
        <v>0.833</v>
      </c>
      <c r="J16" s="44" t="s">
        <v>179</v>
      </c>
      <c r="K16" s="47">
        <v>12.175862068965518</v>
      </c>
      <c r="L16" s="44" t="s">
        <v>179</v>
      </c>
      <c r="M16" s="47">
        <v>11.93849765258216</v>
      </c>
      <c r="N16" s="44" t="s">
        <v>113</v>
      </c>
      <c r="O16" s="47">
        <v>259.5068493150685</v>
      </c>
    </row>
    <row r="17" spans="1:15" s="48" customFormat="1" ht="11.25">
      <c r="A17" s="43">
        <v>11</v>
      </c>
      <c r="B17" s="44" t="s">
        <v>8</v>
      </c>
      <c r="C17" s="45">
        <v>1649</v>
      </c>
      <c r="D17" s="44" t="s">
        <v>199</v>
      </c>
      <c r="E17" s="46">
        <v>214</v>
      </c>
      <c r="F17" s="44" t="s">
        <v>122</v>
      </c>
      <c r="G17" s="46">
        <v>2500</v>
      </c>
      <c r="H17" s="77" t="s">
        <v>8</v>
      </c>
      <c r="I17" s="100">
        <v>0.8245</v>
      </c>
      <c r="J17" s="44" t="s">
        <v>125</v>
      </c>
      <c r="K17" s="47">
        <v>11.436363636363636</v>
      </c>
      <c r="L17" s="44" t="s">
        <v>19</v>
      </c>
      <c r="M17" s="47">
        <v>11.899999999999999</v>
      </c>
      <c r="N17" s="44" t="s">
        <v>198</v>
      </c>
      <c r="O17" s="47">
        <v>186.27123287671202</v>
      </c>
    </row>
    <row r="18" spans="1:15" s="48" customFormat="1" ht="11.25">
      <c r="A18" s="43">
        <v>12</v>
      </c>
      <c r="B18" s="44" t="s">
        <v>106</v>
      </c>
      <c r="C18" s="45">
        <v>1631.7</v>
      </c>
      <c r="D18" s="44" t="s">
        <v>179</v>
      </c>
      <c r="E18" s="46">
        <v>213</v>
      </c>
      <c r="F18" s="44" t="s">
        <v>201</v>
      </c>
      <c r="G18" s="46">
        <v>2500</v>
      </c>
      <c r="H18" s="77" t="s">
        <v>106</v>
      </c>
      <c r="I18" s="100">
        <v>0.8158500000000001</v>
      </c>
      <c r="J18" s="44" t="s">
        <v>121</v>
      </c>
      <c r="K18" s="47">
        <v>10.833333333333334</v>
      </c>
      <c r="L18" s="44" t="s">
        <v>78</v>
      </c>
      <c r="M18" s="47">
        <v>11.746031746031745</v>
      </c>
      <c r="N18" s="44" t="s">
        <v>205</v>
      </c>
      <c r="O18" s="47">
        <v>167.2136986301373</v>
      </c>
    </row>
    <row r="19" spans="1:15" s="48" customFormat="1" ht="11.25">
      <c r="A19" s="43">
        <v>13</v>
      </c>
      <c r="B19" s="44" t="s">
        <v>205</v>
      </c>
      <c r="C19" s="45">
        <v>1504.2000000000003</v>
      </c>
      <c r="D19" s="44" t="s">
        <v>8</v>
      </c>
      <c r="E19" s="46">
        <v>208</v>
      </c>
      <c r="F19" s="44" t="s">
        <v>121</v>
      </c>
      <c r="G19" s="46">
        <v>2400</v>
      </c>
      <c r="H19" s="77" t="s">
        <v>71</v>
      </c>
      <c r="I19" s="100">
        <v>0.78</v>
      </c>
      <c r="J19" s="44" t="s">
        <v>84</v>
      </c>
      <c r="K19" s="47">
        <v>10.7</v>
      </c>
      <c r="L19" s="44" t="s">
        <v>21</v>
      </c>
      <c r="M19" s="47">
        <v>11.444943820224719</v>
      </c>
      <c r="N19" s="44" t="s">
        <v>19</v>
      </c>
      <c r="O19" s="47">
        <v>148.0561643835615</v>
      </c>
    </row>
    <row r="20" spans="1:15" s="48" customFormat="1" ht="11.25">
      <c r="A20" s="43">
        <v>14</v>
      </c>
      <c r="B20" s="44" t="s">
        <v>93</v>
      </c>
      <c r="C20" s="45">
        <v>1446.6</v>
      </c>
      <c r="D20" s="44" t="s">
        <v>109</v>
      </c>
      <c r="E20" s="46">
        <v>204</v>
      </c>
      <c r="F20" s="44" t="s">
        <v>93</v>
      </c>
      <c r="G20" s="46">
        <v>2280</v>
      </c>
      <c r="H20" s="77" t="s">
        <v>109</v>
      </c>
      <c r="I20" s="100">
        <v>0.7755142857142857</v>
      </c>
      <c r="J20" s="44" t="s">
        <v>71</v>
      </c>
      <c r="K20" s="47">
        <v>10.535714285714286</v>
      </c>
      <c r="L20" s="44" t="s">
        <v>116</v>
      </c>
      <c r="M20" s="47">
        <v>10.600819672131147</v>
      </c>
      <c r="N20" s="44" t="s">
        <v>75</v>
      </c>
      <c r="O20" s="47">
        <v>139.71232876712315</v>
      </c>
    </row>
    <row r="21" spans="1:15" s="48" customFormat="1" ht="11.25">
      <c r="A21" s="43">
        <v>15</v>
      </c>
      <c r="B21" s="44" t="s">
        <v>125</v>
      </c>
      <c r="C21" s="45">
        <v>1424.8</v>
      </c>
      <c r="D21" s="44" t="s">
        <v>106</v>
      </c>
      <c r="E21" s="46">
        <v>197</v>
      </c>
      <c r="F21" s="44" t="s">
        <v>180</v>
      </c>
      <c r="G21" s="46">
        <v>2100</v>
      </c>
      <c r="H21" s="77" t="s">
        <v>205</v>
      </c>
      <c r="I21" s="100">
        <v>0.7521000000000001</v>
      </c>
      <c r="J21" s="44" t="s">
        <v>91</v>
      </c>
      <c r="K21" s="47">
        <v>10</v>
      </c>
      <c r="L21" s="44" t="s">
        <v>203</v>
      </c>
      <c r="M21" s="47">
        <v>10.052380952380954</v>
      </c>
      <c r="N21" s="44" t="s">
        <v>179</v>
      </c>
      <c r="O21" s="47">
        <v>136.3246575342464</v>
      </c>
    </row>
    <row r="22" spans="1:15" s="48" customFormat="1" ht="11.25">
      <c r="A22" s="43">
        <v>16</v>
      </c>
      <c r="B22" s="44" t="s">
        <v>79</v>
      </c>
      <c r="C22" s="45">
        <v>1423</v>
      </c>
      <c r="D22" s="44" t="s">
        <v>108</v>
      </c>
      <c r="E22" s="46">
        <v>191</v>
      </c>
      <c r="F22" s="44" t="s">
        <v>90</v>
      </c>
      <c r="G22" s="46">
        <v>2000</v>
      </c>
      <c r="H22" s="77" t="s">
        <v>75</v>
      </c>
      <c r="I22" s="100">
        <v>0.7461111111111111</v>
      </c>
      <c r="J22" s="44" t="s">
        <v>97</v>
      </c>
      <c r="K22" s="47">
        <v>10</v>
      </c>
      <c r="L22" s="44" t="s">
        <v>199</v>
      </c>
      <c r="M22" s="47">
        <v>9.992523364485981</v>
      </c>
      <c r="N22" s="44" t="s">
        <v>199</v>
      </c>
      <c r="O22" s="47">
        <v>132.9205479452055</v>
      </c>
    </row>
    <row r="23" spans="1:15" s="48" customFormat="1" ht="11.25">
      <c r="A23" s="43">
        <v>17</v>
      </c>
      <c r="B23" s="44" t="s">
        <v>75</v>
      </c>
      <c r="C23" s="45">
        <v>1343</v>
      </c>
      <c r="D23" s="44" t="s">
        <v>24</v>
      </c>
      <c r="E23" s="46">
        <v>174</v>
      </c>
      <c r="F23" s="44" t="s">
        <v>8</v>
      </c>
      <c r="G23" s="46">
        <v>2000</v>
      </c>
      <c r="H23" s="77" t="s">
        <v>29</v>
      </c>
      <c r="I23" s="100">
        <v>0.7384999999999999</v>
      </c>
      <c r="J23" s="44" t="s">
        <v>106</v>
      </c>
      <c r="K23" s="47">
        <v>9.995652173913044</v>
      </c>
      <c r="L23" s="44" t="s">
        <v>91</v>
      </c>
      <c r="M23" s="47">
        <v>9.9375</v>
      </c>
      <c r="N23" s="44" t="s">
        <v>23</v>
      </c>
      <c r="O23" s="47">
        <v>124.40410958904107</v>
      </c>
    </row>
    <row r="24" spans="1:15" s="48" customFormat="1" ht="11.25">
      <c r="A24" s="43">
        <v>18</v>
      </c>
      <c r="B24" s="44" t="s">
        <v>122</v>
      </c>
      <c r="C24" s="45">
        <v>1318</v>
      </c>
      <c r="D24" s="44" t="s">
        <v>198</v>
      </c>
      <c r="E24" s="46">
        <v>161</v>
      </c>
      <c r="F24" s="44" t="s">
        <v>106</v>
      </c>
      <c r="G24" s="46">
        <v>2000</v>
      </c>
      <c r="H24" s="77" t="s">
        <v>24</v>
      </c>
      <c r="I24" s="100">
        <v>0.7351</v>
      </c>
      <c r="J24" s="44" t="s">
        <v>199</v>
      </c>
      <c r="K24" s="47">
        <v>9.136000000000001</v>
      </c>
      <c r="L24" s="44" t="s">
        <v>125</v>
      </c>
      <c r="M24" s="47">
        <v>9.758904109589041</v>
      </c>
      <c r="N24" s="44" t="s">
        <v>108</v>
      </c>
      <c r="O24" s="47">
        <v>111.31232876712329</v>
      </c>
    </row>
    <row r="25" spans="1:15" s="48" customFormat="1" ht="11.25">
      <c r="A25" s="43">
        <v>19</v>
      </c>
      <c r="B25" s="44" t="s">
        <v>108</v>
      </c>
      <c r="C25" s="45">
        <v>1314.6000000000001</v>
      </c>
      <c r="D25" s="44" t="s">
        <v>89</v>
      </c>
      <c r="E25" s="46">
        <v>160</v>
      </c>
      <c r="F25" s="44" t="s">
        <v>205</v>
      </c>
      <c r="G25" s="46">
        <v>2000</v>
      </c>
      <c r="H25" s="77" t="s">
        <v>120</v>
      </c>
      <c r="I25" s="100">
        <v>0.7316923076923078</v>
      </c>
      <c r="J25" s="44" t="s">
        <v>201</v>
      </c>
      <c r="K25" s="47">
        <v>8.4</v>
      </c>
      <c r="L25" s="44" t="s">
        <v>10</v>
      </c>
      <c r="M25" s="47">
        <v>9.5</v>
      </c>
      <c r="N25" s="44" t="s">
        <v>79</v>
      </c>
      <c r="O25" s="47">
        <v>86.01369863013701</v>
      </c>
    </row>
    <row r="26" spans="1:15" s="48" customFormat="1" ht="11.25">
      <c r="A26" s="43">
        <v>20</v>
      </c>
      <c r="B26" s="44" t="s">
        <v>116</v>
      </c>
      <c r="C26" s="45">
        <v>1293.3</v>
      </c>
      <c r="D26" s="44" t="s">
        <v>125</v>
      </c>
      <c r="E26" s="46">
        <v>146</v>
      </c>
      <c r="F26" s="44" t="s">
        <v>79</v>
      </c>
      <c r="G26" s="46">
        <v>2000</v>
      </c>
      <c r="H26" s="77" t="s">
        <v>108</v>
      </c>
      <c r="I26" s="100">
        <v>0.7303333333333334</v>
      </c>
      <c r="J26" s="44" t="s">
        <v>8</v>
      </c>
      <c r="K26" s="47">
        <v>8.227272727272727</v>
      </c>
      <c r="L26" s="44" t="s">
        <v>121</v>
      </c>
      <c r="M26" s="47">
        <v>9.459401709401709</v>
      </c>
      <c r="N26" s="44" t="s">
        <v>24</v>
      </c>
      <c r="O26" s="47">
        <v>66.60684931506853</v>
      </c>
    </row>
    <row r="27" spans="1:15" s="48" customFormat="1" ht="11.25">
      <c r="A27" s="43">
        <v>21</v>
      </c>
      <c r="B27" s="44" t="s">
        <v>180</v>
      </c>
      <c r="C27" s="45">
        <v>1228.6000000000001</v>
      </c>
      <c r="D27" s="44" t="s">
        <v>113</v>
      </c>
      <c r="E27" s="46">
        <v>143</v>
      </c>
      <c r="F27" s="44" t="s">
        <v>21</v>
      </c>
      <c r="G27" s="46">
        <v>2000</v>
      </c>
      <c r="H27" s="77" t="s">
        <v>198</v>
      </c>
      <c r="I27" s="100">
        <v>0.7285806451612903</v>
      </c>
      <c r="J27" s="44" t="s">
        <v>10</v>
      </c>
      <c r="K27" s="47">
        <v>8</v>
      </c>
      <c r="L27" s="44" t="s">
        <v>180</v>
      </c>
      <c r="M27" s="47">
        <v>9.307575757575759</v>
      </c>
      <c r="N27" s="44" t="s">
        <v>25</v>
      </c>
      <c r="O27" s="47">
        <v>57.30136986301369</v>
      </c>
    </row>
    <row r="28" spans="1:15" s="48" customFormat="1" ht="11.25">
      <c r="A28" s="43">
        <v>22</v>
      </c>
      <c r="B28" s="44" t="s">
        <v>183</v>
      </c>
      <c r="C28" s="45">
        <v>1201.1000000000001</v>
      </c>
      <c r="D28" s="44" t="s">
        <v>26</v>
      </c>
      <c r="E28" s="46">
        <v>142</v>
      </c>
      <c r="F28" s="44" t="s">
        <v>26</v>
      </c>
      <c r="G28" s="46">
        <v>2000</v>
      </c>
      <c r="H28" s="77" t="s">
        <v>27</v>
      </c>
      <c r="I28" s="100">
        <v>0.7146666666666666</v>
      </c>
      <c r="J28" s="44" t="s">
        <v>16</v>
      </c>
      <c r="K28" s="47">
        <v>7.833333333333333</v>
      </c>
      <c r="L28" s="44" t="s">
        <v>16</v>
      </c>
      <c r="M28" s="47">
        <v>9.1025</v>
      </c>
      <c r="N28" s="44" t="s">
        <v>29</v>
      </c>
      <c r="O28" s="47">
        <v>56.005479452054715</v>
      </c>
    </row>
    <row r="29" spans="1:15" s="48" customFormat="1" ht="11.25">
      <c r="A29" s="43">
        <v>23</v>
      </c>
      <c r="B29" s="44" t="s">
        <v>17</v>
      </c>
      <c r="C29" s="45">
        <v>1052.0000000000002</v>
      </c>
      <c r="D29" s="44" t="s">
        <v>126</v>
      </c>
      <c r="E29" s="46">
        <v>141</v>
      </c>
      <c r="F29" s="44" t="s">
        <v>75</v>
      </c>
      <c r="G29" s="46">
        <v>1800</v>
      </c>
      <c r="H29" s="77" t="s">
        <v>199</v>
      </c>
      <c r="I29" s="100">
        <v>0.7128</v>
      </c>
      <c r="J29" s="44" t="s">
        <v>113</v>
      </c>
      <c r="K29" s="47">
        <v>7.757894736842106</v>
      </c>
      <c r="L29" s="44" t="s">
        <v>186</v>
      </c>
      <c r="M29" s="47">
        <v>8.870212765957445</v>
      </c>
      <c r="N29" s="44" t="s">
        <v>112</v>
      </c>
      <c r="O29" s="47">
        <v>51.00821917808207</v>
      </c>
    </row>
    <row r="30" spans="1:15" s="48" customFormat="1" ht="11.25">
      <c r="A30" s="43">
        <v>24</v>
      </c>
      <c r="B30" s="44" t="s">
        <v>124</v>
      </c>
      <c r="C30" s="45">
        <v>1037.5</v>
      </c>
      <c r="D30" s="44" t="s">
        <v>90</v>
      </c>
      <c r="E30" s="46">
        <v>139</v>
      </c>
      <c r="F30" s="44" t="s">
        <v>108</v>
      </c>
      <c r="G30" s="46">
        <v>1800</v>
      </c>
      <c r="H30" s="77" t="s">
        <v>79</v>
      </c>
      <c r="I30" s="100">
        <v>0.7115</v>
      </c>
      <c r="J30" s="44" t="s">
        <v>23</v>
      </c>
      <c r="K30" s="47">
        <v>7.714285714285714</v>
      </c>
      <c r="L30" s="44" t="s">
        <v>17</v>
      </c>
      <c r="M30" s="47">
        <v>8.76666666666667</v>
      </c>
      <c r="N30" s="44" t="s">
        <v>89</v>
      </c>
      <c r="O30" s="47">
        <v>44.1232876712329</v>
      </c>
    </row>
    <row r="31" spans="1:15" s="48" customFormat="1" ht="11.25">
      <c r="A31" s="43">
        <v>25</v>
      </c>
      <c r="B31" s="44" t="s">
        <v>21</v>
      </c>
      <c r="C31" s="45">
        <v>1018.5999999999999</v>
      </c>
      <c r="D31" s="44" t="s">
        <v>180</v>
      </c>
      <c r="E31" s="46">
        <v>132</v>
      </c>
      <c r="F31" s="44" t="s">
        <v>183</v>
      </c>
      <c r="G31" s="46">
        <v>1800</v>
      </c>
      <c r="H31" s="77" t="s">
        <v>112</v>
      </c>
      <c r="I31" s="100">
        <v>0.711</v>
      </c>
      <c r="J31" s="44" t="s">
        <v>18</v>
      </c>
      <c r="K31" s="47">
        <v>7.7</v>
      </c>
      <c r="L31" s="44" t="s">
        <v>106</v>
      </c>
      <c r="M31" s="47">
        <v>8.28274111675127</v>
      </c>
      <c r="N31" s="44" t="s">
        <v>27</v>
      </c>
      <c r="O31" s="47">
        <v>41.55616438356151</v>
      </c>
    </row>
    <row r="32" spans="1:15" s="48" customFormat="1" ht="11.25">
      <c r="A32" s="43">
        <v>26</v>
      </c>
      <c r="B32" s="44" t="s">
        <v>113</v>
      </c>
      <c r="C32" s="45">
        <v>928</v>
      </c>
      <c r="D32" s="44" t="s">
        <v>124</v>
      </c>
      <c r="E32" s="46">
        <v>128</v>
      </c>
      <c r="F32" s="44" t="s">
        <v>124</v>
      </c>
      <c r="G32" s="46">
        <v>1800</v>
      </c>
      <c r="H32" s="77" t="s">
        <v>179</v>
      </c>
      <c r="I32" s="100">
        <v>0.7063611111111111</v>
      </c>
      <c r="J32" s="44" t="s">
        <v>180</v>
      </c>
      <c r="K32" s="47">
        <v>7.671428571428572</v>
      </c>
      <c r="L32" s="44" t="s">
        <v>124</v>
      </c>
      <c r="M32" s="47">
        <v>8.10546875</v>
      </c>
      <c r="N32" s="44" t="s">
        <v>120</v>
      </c>
      <c r="O32" s="47">
        <v>41.0794520547945</v>
      </c>
    </row>
    <row r="33" spans="1:15" s="48" customFormat="1" ht="11.25">
      <c r="A33" s="43">
        <v>27</v>
      </c>
      <c r="B33" s="44" t="s">
        <v>112</v>
      </c>
      <c r="C33" s="45">
        <v>853.1999999999999</v>
      </c>
      <c r="D33" s="44" t="s">
        <v>116</v>
      </c>
      <c r="E33" s="46">
        <v>122</v>
      </c>
      <c r="F33" s="44" t="s">
        <v>123</v>
      </c>
      <c r="G33" s="46">
        <v>1800</v>
      </c>
      <c r="H33" s="77" t="s">
        <v>115</v>
      </c>
      <c r="I33" s="100">
        <v>0.6892222222222222</v>
      </c>
      <c r="J33" s="44" t="s">
        <v>17</v>
      </c>
      <c r="K33" s="47">
        <v>7.494736842105263</v>
      </c>
      <c r="L33" s="44" t="s">
        <v>110</v>
      </c>
      <c r="M33" s="47">
        <v>7.985000000000001</v>
      </c>
      <c r="N33" s="44" t="s">
        <v>85</v>
      </c>
      <c r="O33" s="47">
        <v>28.79041095890411</v>
      </c>
    </row>
    <row r="34" spans="1:15" s="48" customFormat="1" ht="11.25">
      <c r="A34" s="43">
        <v>28</v>
      </c>
      <c r="B34" s="44" t="s">
        <v>203</v>
      </c>
      <c r="C34" s="45">
        <v>844.4000000000001</v>
      </c>
      <c r="D34" s="44" t="s">
        <v>17</v>
      </c>
      <c r="E34" s="46">
        <v>120</v>
      </c>
      <c r="F34" s="44" t="s">
        <v>116</v>
      </c>
      <c r="G34" s="46">
        <v>1500</v>
      </c>
      <c r="H34" s="77" t="s">
        <v>186</v>
      </c>
      <c r="I34" s="100">
        <v>0.6834426229508196</v>
      </c>
      <c r="J34" s="44" t="s">
        <v>74</v>
      </c>
      <c r="K34" s="47">
        <v>7.454545454545454</v>
      </c>
      <c r="L34" s="44" t="s">
        <v>8</v>
      </c>
      <c r="M34" s="47">
        <v>7.927884615384615</v>
      </c>
      <c r="N34" s="44" t="s">
        <v>115</v>
      </c>
      <c r="O34" s="47">
        <v>18.65616438356153</v>
      </c>
    </row>
    <row r="35" spans="1:15" s="48" customFormat="1" ht="11.25">
      <c r="A35" s="43">
        <v>29</v>
      </c>
      <c r="B35" s="44" t="s">
        <v>123</v>
      </c>
      <c r="C35" s="45">
        <v>796.6999999999999</v>
      </c>
      <c r="D35" s="44" t="s">
        <v>123</v>
      </c>
      <c r="E35" s="46">
        <v>120</v>
      </c>
      <c r="F35" s="44" t="s">
        <v>13</v>
      </c>
      <c r="G35" s="46">
        <v>1500</v>
      </c>
      <c r="H35" s="77" t="s">
        <v>89</v>
      </c>
      <c r="I35" s="100">
        <v>0.6814705882352942</v>
      </c>
      <c r="J35" s="44" t="s">
        <v>108</v>
      </c>
      <c r="K35" s="47">
        <v>7.4423076923076925</v>
      </c>
      <c r="L35" s="44" t="s">
        <v>84</v>
      </c>
      <c r="M35" s="47">
        <v>7.38</v>
      </c>
      <c r="N35" s="44" t="s">
        <v>186</v>
      </c>
      <c r="O35" s="47">
        <v>9.119178082191752</v>
      </c>
    </row>
    <row r="36" spans="1:15" s="48" customFormat="1" ht="11.25">
      <c r="A36" s="43">
        <v>30</v>
      </c>
      <c r="B36" s="44" t="s">
        <v>19</v>
      </c>
      <c r="C36" s="45">
        <v>749.6999999999999</v>
      </c>
      <c r="D36" s="44" t="s">
        <v>115</v>
      </c>
      <c r="E36" s="46">
        <v>118</v>
      </c>
      <c r="F36" s="44" t="s">
        <v>112</v>
      </c>
      <c r="G36" s="46">
        <v>1200</v>
      </c>
      <c r="H36" s="77" t="s">
        <v>183</v>
      </c>
      <c r="I36" s="100">
        <v>0.6672777777777779</v>
      </c>
      <c r="J36" s="44" t="s">
        <v>205</v>
      </c>
      <c r="K36" s="47">
        <v>7.358620689655172</v>
      </c>
      <c r="L36" s="44" t="s">
        <v>18</v>
      </c>
      <c r="M36" s="47">
        <v>7.1424242424242435</v>
      </c>
      <c r="N36" s="44" t="s">
        <v>183</v>
      </c>
      <c r="O36" s="47">
        <v>-2.18767123287671</v>
      </c>
    </row>
    <row r="37" spans="1:15" s="48" customFormat="1" ht="11.25">
      <c r="A37" s="43">
        <v>31</v>
      </c>
      <c r="B37" s="44" t="s">
        <v>78</v>
      </c>
      <c r="C37" s="45">
        <v>740</v>
      </c>
      <c r="D37" s="44" t="s">
        <v>74</v>
      </c>
      <c r="E37" s="46">
        <v>115</v>
      </c>
      <c r="F37" s="44" t="s">
        <v>78</v>
      </c>
      <c r="G37" s="46">
        <v>1200</v>
      </c>
      <c r="H37" s="77" t="s">
        <v>92</v>
      </c>
      <c r="I37" s="100">
        <v>0.6587831858407078</v>
      </c>
      <c r="J37" s="44" t="s">
        <v>28</v>
      </c>
      <c r="K37" s="47">
        <v>7.17</v>
      </c>
      <c r="L37" s="44" t="s">
        <v>28</v>
      </c>
      <c r="M37" s="47">
        <v>7.084722222222222</v>
      </c>
      <c r="N37" s="44" t="s">
        <v>7</v>
      </c>
      <c r="O37" s="47">
        <v>-19.746575342465746</v>
      </c>
    </row>
    <row r="38" spans="1:15" s="48" customFormat="1" ht="11.25">
      <c r="A38" s="43">
        <v>32</v>
      </c>
      <c r="B38" s="44" t="s">
        <v>74</v>
      </c>
      <c r="C38" s="45">
        <v>737.1</v>
      </c>
      <c r="D38" s="44" t="s">
        <v>29</v>
      </c>
      <c r="E38" s="46">
        <v>115</v>
      </c>
      <c r="F38" s="44" t="s">
        <v>97</v>
      </c>
      <c r="G38" s="46">
        <v>1200</v>
      </c>
      <c r="H38" s="77" t="s">
        <v>93</v>
      </c>
      <c r="I38" s="100">
        <v>0.6344736842105263</v>
      </c>
      <c r="J38" s="44" t="s">
        <v>186</v>
      </c>
      <c r="K38" s="47">
        <v>7.1</v>
      </c>
      <c r="L38" s="44" t="s">
        <v>108</v>
      </c>
      <c r="M38" s="47">
        <v>6.882722513089006</v>
      </c>
      <c r="N38" s="44" t="s">
        <v>12</v>
      </c>
      <c r="O38" s="47">
        <v>-27.09589041095893</v>
      </c>
    </row>
    <row r="39" spans="1:15" s="48" customFormat="1" ht="11.25">
      <c r="A39" s="43">
        <v>33</v>
      </c>
      <c r="B39" s="44" t="s">
        <v>24</v>
      </c>
      <c r="C39" s="45">
        <v>735.1</v>
      </c>
      <c r="D39" s="44" t="s">
        <v>27</v>
      </c>
      <c r="E39" s="46">
        <v>98</v>
      </c>
      <c r="F39" s="44" t="s">
        <v>113</v>
      </c>
      <c r="G39" s="46">
        <v>1000</v>
      </c>
      <c r="H39" s="77" t="s">
        <v>7</v>
      </c>
      <c r="I39" s="100">
        <v>0.629</v>
      </c>
      <c r="J39" s="44" t="s">
        <v>184</v>
      </c>
      <c r="K39" s="47">
        <v>7</v>
      </c>
      <c r="L39" s="44" t="s">
        <v>23</v>
      </c>
      <c r="M39" s="47">
        <v>6.737179487179487</v>
      </c>
      <c r="N39" s="44" t="s">
        <v>118</v>
      </c>
      <c r="O39" s="47">
        <v>-28.724657534246578</v>
      </c>
    </row>
    <row r="40" spans="1:15" s="48" customFormat="1" ht="11.25">
      <c r="A40" s="43">
        <v>34</v>
      </c>
      <c r="B40" s="44" t="s">
        <v>26</v>
      </c>
      <c r="C40" s="45">
        <v>690</v>
      </c>
      <c r="D40" s="44" t="s">
        <v>183</v>
      </c>
      <c r="E40" s="46">
        <v>94</v>
      </c>
      <c r="F40" s="44" t="s">
        <v>24</v>
      </c>
      <c r="G40" s="46">
        <v>1000</v>
      </c>
      <c r="H40" s="77" t="s">
        <v>12</v>
      </c>
      <c r="I40" s="100">
        <v>0.6233333333333333</v>
      </c>
      <c r="J40" s="44" t="s">
        <v>115</v>
      </c>
      <c r="K40" s="47">
        <v>6.730769230769231</v>
      </c>
      <c r="L40" s="44" t="s">
        <v>13</v>
      </c>
      <c r="M40" s="47">
        <v>6.658333333333333</v>
      </c>
      <c r="N40" s="44" t="s">
        <v>22</v>
      </c>
      <c r="O40" s="47">
        <v>-30.5383561643836</v>
      </c>
    </row>
    <row r="41" spans="1:15" s="48" customFormat="1" ht="11.25">
      <c r="A41" s="43">
        <v>35</v>
      </c>
      <c r="B41" s="44" t="s">
        <v>27</v>
      </c>
      <c r="C41" s="45">
        <v>643.1999999999999</v>
      </c>
      <c r="D41" s="44" t="s">
        <v>21</v>
      </c>
      <c r="E41" s="46">
        <v>89</v>
      </c>
      <c r="F41" s="44" t="s">
        <v>28</v>
      </c>
      <c r="G41" s="46">
        <v>1000</v>
      </c>
      <c r="H41" s="77" t="s">
        <v>78</v>
      </c>
      <c r="I41" s="100">
        <v>0.6166666666666667</v>
      </c>
      <c r="J41" s="44" t="s">
        <v>203</v>
      </c>
      <c r="K41" s="47">
        <v>6.728571428571429</v>
      </c>
      <c r="L41" s="44" t="s">
        <v>123</v>
      </c>
      <c r="M41" s="47">
        <v>6.639166666666666</v>
      </c>
      <c r="N41" s="44" t="s">
        <v>18</v>
      </c>
      <c r="O41" s="47">
        <v>-31.697260273972574</v>
      </c>
    </row>
    <row r="42" spans="1:15" s="48" customFormat="1" ht="11.25">
      <c r="A42" s="43">
        <v>36</v>
      </c>
      <c r="B42" s="44" t="s">
        <v>201</v>
      </c>
      <c r="C42" s="45">
        <v>621.5</v>
      </c>
      <c r="D42" s="44" t="s">
        <v>120</v>
      </c>
      <c r="E42" s="46">
        <v>89</v>
      </c>
      <c r="F42" s="44" t="s">
        <v>91</v>
      </c>
      <c r="G42" s="46">
        <v>1000</v>
      </c>
      <c r="H42" s="77" t="s">
        <v>18</v>
      </c>
      <c r="I42" s="100">
        <v>0.5892500000000002</v>
      </c>
      <c r="J42" s="44" t="s">
        <v>93</v>
      </c>
      <c r="K42" s="47">
        <v>6.4653846153846155</v>
      </c>
      <c r="L42" s="44" t="s">
        <v>205</v>
      </c>
      <c r="M42" s="47">
        <v>6.626431718061675</v>
      </c>
      <c r="N42" s="44" t="s">
        <v>92</v>
      </c>
      <c r="O42" s="47">
        <v>-43.889041095891116</v>
      </c>
    </row>
    <row r="43" spans="1:15" s="48" customFormat="1" ht="11.25">
      <c r="A43" s="43">
        <v>37</v>
      </c>
      <c r="B43" s="44" t="s">
        <v>115</v>
      </c>
      <c r="C43" s="45">
        <v>620.3</v>
      </c>
      <c r="D43" s="44" t="s">
        <v>203</v>
      </c>
      <c r="E43" s="46">
        <v>84</v>
      </c>
      <c r="F43" s="44" t="s">
        <v>16</v>
      </c>
      <c r="G43" s="46">
        <v>1000</v>
      </c>
      <c r="H43" s="77" t="s">
        <v>180</v>
      </c>
      <c r="I43" s="100">
        <v>0.5850476190476191</v>
      </c>
      <c r="J43" s="44" t="s">
        <v>124</v>
      </c>
      <c r="K43" s="47">
        <v>6.2631578947368425</v>
      </c>
      <c r="L43" s="44" t="s">
        <v>93</v>
      </c>
      <c r="M43" s="47">
        <v>6.605479452054794</v>
      </c>
      <c r="N43" s="44" t="s">
        <v>78</v>
      </c>
      <c r="O43" s="47">
        <v>-62.19178082191786</v>
      </c>
    </row>
    <row r="44" spans="1:15" s="48" customFormat="1" ht="11.25">
      <c r="A44" s="43">
        <v>38</v>
      </c>
      <c r="B44" s="44" t="s">
        <v>29</v>
      </c>
      <c r="C44" s="45">
        <v>590.8</v>
      </c>
      <c r="D44" s="44" t="s">
        <v>13</v>
      </c>
      <c r="E44" s="46">
        <v>84</v>
      </c>
      <c r="F44" s="44" t="s">
        <v>84</v>
      </c>
      <c r="G44" s="46">
        <v>1000</v>
      </c>
      <c r="H44" s="77" t="s">
        <v>15</v>
      </c>
      <c r="I44" s="100">
        <v>0.5805555555555556</v>
      </c>
      <c r="J44" s="44" t="s">
        <v>123</v>
      </c>
      <c r="K44" s="47">
        <v>6.2555555555555555</v>
      </c>
      <c r="L44" s="44" t="s">
        <v>79</v>
      </c>
      <c r="M44" s="47">
        <v>6.587962962962963</v>
      </c>
      <c r="N44" s="44" t="s">
        <v>15</v>
      </c>
      <c r="O44" s="47">
        <v>-63.315068493150704</v>
      </c>
    </row>
    <row r="45" spans="1:15" s="48" customFormat="1" ht="11.25">
      <c r="A45" s="43">
        <v>39</v>
      </c>
      <c r="B45" s="44" t="s">
        <v>13</v>
      </c>
      <c r="C45" s="45">
        <v>559.3</v>
      </c>
      <c r="D45" s="44" t="s">
        <v>23</v>
      </c>
      <c r="E45" s="46">
        <v>78</v>
      </c>
      <c r="F45" s="44" t="s">
        <v>19</v>
      </c>
      <c r="G45" s="46">
        <v>900</v>
      </c>
      <c r="H45" s="77" t="s">
        <v>124</v>
      </c>
      <c r="I45" s="100">
        <v>0.5763888888888888</v>
      </c>
      <c r="J45" s="44" t="s">
        <v>190</v>
      </c>
      <c r="K45" s="47">
        <v>6.23</v>
      </c>
      <c r="L45" s="44" t="s">
        <v>27</v>
      </c>
      <c r="M45" s="47">
        <v>6.563265306122449</v>
      </c>
      <c r="N45" s="44" t="s">
        <v>93</v>
      </c>
      <c r="O45" s="47">
        <v>-77.56438356164404</v>
      </c>
    </row>
    <row r="46" spans="1:15" s="48" customFormat="1" ht="11.25">
      <c r="A46" s="43">
        <v>40</v>
      </c>
      <c r="B46" s="44" t="s">
        <v>23</v>
      </c>
      <c r="C46" s="45">
        <v>525.5</v>
      </c>
      <c r="D46" s="44" t="s">
        <v>12</v>
      </c>
      <c r="E46" s="46">
        <v>74</v>
      </c>
      <c r="F46" s="44" t="s">
        <v>27</v>
      </c>
      <c r="G46" s="46">
        <v>900</v>
      </c>
      <c r="H46" s="77" t="s">
        <v>22</v>
      </c>
      <c r="I46" s="100">
        <v>0.5412499999999999</v>
      </c>
      <c r="J46" s="44" t="s">
        <v>79</v>
      </c>
      <c r="K46" s="47">
        <v>6.1923076923076925</v>
      </c>
      <c r="L46" s="44" t="s">
        <v>113</v>
      </c>
      <c r="M46" s="47">
        <v>6.489510489510489</v>
      </c>
      <c r="N46" s="44" t="s">
        <v>94</v>
      </c>
      <c r="O46" s="47">
        <v>-80.21917808219179</v>
      </c>
    </row>
    <row r="47" spans="1:15" s="48" customFormat="1" ht="11.25">
      <c r="A47" s="43">
        <v>41</v>
      </c>
      <c r="B47" s="44" t="s">
        <v>28</v>
      </c>
      <c r="C47" s="45">
        <v>510.09999999999997</v>
      </c>
      <c r="D47" s="44" t="s">
        <v>28</v>
      </c>
      <c r="E47" s="46">
        <v>72</v>
      </c>
      <c r="F47" s="44" t="s">
        <v>115</v>
      </c>
      <c r="G47" s="46">
        <v>900</v>
      </c>
      <c r="H47" s="77" t="s">
        <v>122</v>
      </c>
      <c r="I47" s="100">
        <v>0.5272</v>
      </c>
      <c r="J47" s="44" t="s">
        <v>13</v>
      </c>
      <c r="K47" s="47">
        <v>6.175</v>
      </c>
      <c r="L47" s="44" t="s">
        <v>74</v>
      </c>
      <c r="M47" s="47">
        <v>6.409565217391305</v>
      </c>
      <c r="N47" s="44" t="s">
        <v>189</v>
      </c>
      <c r="O47" s="47">
        <v>-100.54794520547946</v>
      </c>
    </row>
    <row r="48" spans="1:15" s="48" customFormat="1" ht="11.25">
      <c r="A48" s="43">
        <v>42</v>
      </c>
      <c r="B48" s="44" t="s">
        <v>91</v>
      </c>
      <c r="C48" s="45">
        <v>477</v>
      </c>
      <c r="D48" s="44" t="s">
        <v>97</v>
      </c>
      <c r="E48" s="46">
        <v>71</v>
      </c>
      <c r="F48" s="44" t="s">
        <v>29</v>
      </c>
      <c r="G48" s="46">
        <v>800</v>
      </c>
      <c r="H48" s="77" t="s">
        <v>28</v>
      </c>
      <c r="I48" s="100">
        <v>0.5101</v>
      </c>
      <c r="J48" s="44" t="s">
        <v>122</v>
      </c>
      <c r="K48" s="47">
        <v>5.6</v>
      </c>
      <c r="L48" s="44" t="s">
        <v>97</v>
      </c>
      <c r="M48" s="47">
        <v>6.125352112676056</v>
      </c>
      <c r="N48" s="44" t="s">
        <v>102</v>
      </c>
      <c r="O48" s="47">
        <v>-108.69863013698631</v>
      </c>
    </row>
    <row r="49" spans="1:15" s="48" customFormat="1" ht="11.25">
      <c r="A49" s="43">
        <v>43</v>
      </c>
      <c r="B49" s="44" t="s">
        <v>120</v>
      </c>
      <c r="C49" s="45">
        <v>475.6</v>
      </c>
      <c r="D49" s="44" t="s">
        <v>19</v>
      </c>
      <c r="E49" s="46">
        <v>63</v>
      </c>
      <c r="F49" s="44" t="s">
        <v>14</v>
      </c>
      <c r="G49" s="46">
        <v>800</v>
      </c>
      <c r="H49" s="77" t="s">
        <v>21</v>
      </c>
      <c r="I49" s="100">
        <v>0.5093</v>
      </c>
      <c r="J49" s="44" t="s">
        <v>12</v>
      </c>
      <c r="K49" s="47">
        <v>5.454545454545454</v>
      </c>
      <c r="L49" s="44" t="s">
        <v>75</v>
      </c>
      <c r="M49" s="47">
        <v>6.1045454545454545</v>
      </c>
      <c r="N49" s="44" t="s">
        <v>117</v>
      </c>
      <c r="O49" s="47">
        <v>-115.74657534246575</v>
      </c>
    </row>
    <row r="50" spans="1:15" s="48" customFormat="1" ht="11.25">
      <c r="A50" s="43">
        <v>44</v>
      </c>
      <c r="B50" s="44" t="s">
        <v>97</v>
      </c>
      <c r="C50" s="45">
        <v>434.90000000000003</v>
      </c>
      <c r="D50" s="44" t="s">
        <v>78</v>
      </c>
      <c r="E50" s="46">
        <v>63</v>
      </c>
      <c r="F50" s="44" t="s">
        <v>15</v>
      </c>
      <c r="G50" s="46">
        <v>720</v>
      </c>
      <c r="H50" s="77" t="s">
        <v>91</v>
      </c>
      <c r="I50" s="100">
        <v>0.477</v>
      </c>
      <c r="J50" s="44" t="s">
        <v>29</v>
      </c>
      <c r="K50" s="47">
        <v>5.316666666666666</v>
      </c>
      <c r="L50" s="44" t="s">
        <v>122</v>
      </c>
      <c r="M50" s="47">
        <v>5.446280991735537</v>
      </c>
      <c r="N50" s="44" t="s">
        <v>10</v>
      </c>
      <c r="O50" s="47">
        <v>-124.54794520547946</v>
      </c>
    </row>
    <row r="51" spans="1:15" s="48" customFormat="1" ht="11.25">
      <c r="A51" s="43">
        <v>45</v>
      </c>
      <c r="B51" s="44" t="s">
        <v>15</v>
      </c>
      <c r="C51" s="45">
        <v>418</v>
      </c>
      <c r="D51" s="44" t="s">
        <v>7</v>
      </c>
      <c r="E51" s="46">
        <v>62</v>
      </c>
      <c r="F51" s="44" t="s">
        <v>126</v>
      </c>
      <c r="G51" s="46">
        <v>700</v>
      </c>
      <c r="H51" s="77" t="s">
        <v>123</v>
      </c>
      <c r="I51" s="100">
        <v>0.44261111111111107</v>
      </c>
      <c r="J51" s="44" t="s">
        <v>120</v>
      </c>
      <c r="K51" s="47">
        <v>5.190909090909091</v>
      </c>
      <c r="L51" s="44" t="s">
        <v>120</v>
      </c>
      <c r="M51" s="47">
        <v>5.343820224719101</v>
      </c>
      <c r="N51" s="44" t="s">
        <v>190</v>
      </c>
      <c r="O51" s="47">
        <v>-151.59328767123287</v>
      </c>
    </row>
    <row r="52" spans="1:15" s="48" customFormat="1" ht="11.25">
      <c r="A52" s="43">
        <v>46</v>
      </c>
      <c r="B52" s="44" t="s">
        <v>186</v>
      </c>
      <c r="C52" s="45">
        <v>416.9</v>
      </c>
      <c r="D52" s="44" t="s">
        <v>117</v>
      </c>
      <c r="E52" s="46">
        <v>60</v>
      </c>
      <c r="F52" s="44" t="s">
        <v>120</v>
      </c>
      <c r="G52" s="46">
        <v>650</v>
      </c>
      <c r="H52" s="77" t="s">
        <v>117</v>
      </c>
      <c r="I52" s="100">
        <v>0.437</v>
      </c>
      <c r="J52" s="44" t="s">
        <v>24</v>
      </c>
      <c r="K52" s="47">
        <v>5.1</v>
      </c>
      <c r="L52" s="44" t="s">
        <v>184</v>
      </c>
      <c r="M52" s="47">
        <v>5.284615384615385</v>
      </c>
      <c r="N52" s="44" t="s">
        <v>28</v>
      </c>
      <c r="O52" s="47">
        <v>-158.39315068493153</v>
      </c>
    </row>
    <row r="53" spans="1:15" s="48" customFormat="1" ht="11.25">
      <c r="A53" s="43">
        <v>47</v>
      </c>
      <c r="B53" s="44" t="s">
        <v>12</v>
      </c>
      <c r="C53" s="45">
        <v>374</v>
      </c>
      <c r="D53" s="44" t="s">
        <v>25</v>
      </c>
      <c r="E53" s="46">
        <v>54</v>
      </c>
      <c r="F53" s="44" t="s">
        <v>186</v>
      </c>
      <c r="G53" s="46">
        <v>610</v>
      </c>
      <c r="H53" s="77" t="s">
        <v>125</v>
      </c>
      <c r="I53" s="100">
        <v>0.3957777777777778</v>
      </c>
      <c r="J53" s="44" t="s">
        <v>75</v>
      </c>
      <c r="K53" s="47">
        <v>5.033333333333333</v>
      </c>
      <c r="L53" s="44" t="s">
        <v>115</v>
      </c>
      <c r="M53" s="47">
        <v>5.256779661016949</v>
      </c>
      <c r="N53" s="44" t="s">
        <v>124</v>
      </c>
      <c r="O53" s="47">
        <v>-165.78767123287685</v>
      </c>
    </row>
    <row r="54" spans="1:15" s="48" customFormat="1" ht="11.25">
      <c r="A54" s="43">
        <v>48</v>
      </c>
      <c r="B54" s="44" t="s">
        <v>16</v>
      </c>
      <c r="C54" s="45">
        <v>364.09999999999997</v>
      </c>
      <c r="D54" s="44" t="s">
        <v>91</v>
      </c>
      <c r="E54" s="46">
        <v>48</v>
      </c>
      <c r="F54" s="44" t="s">
        <v>74</v>
      </c>
      <c r="G54" s="46">
        <v>600</v>
      </c>
      <c r="H54" s="77" t="s">
        <v>13</v>
      </c>
      <c r="I54" s="100">
        <v>0.3728666666666666</v>
      </c>
      <c r="J54" s="44" t="s">
        <v>189</v>
      </c>
      <c r="K54" s="47">
        <v>5</v>
      </c>
      <c r="L54" s="44" t="s">
        <v>190</v>
      </c>
      <c r="M54" s="47">
        <v>5.176666666666667</v>
      </c>
      <c r="N54" s="44" t="s">
        <v>180</v>
      </c>
      <c r="O54" s="47">
        <v>-175.23561643835615</v>
      </c>
    </row>
    <row r="55" spans="1:15" s="48" customFormat="1" ht="11.25">
      <c r="A55" s="43">
        <v>49</v>
      </c>
      <c r="B55" s="44" t="s">
        <v>7</v>
      </c>
      <c r="C55" s="45">
        <v>314.5</v>
      </c>
      <c r="D55" s="44" t="s">
        <v>22</v>
      </c>
      <c r="E55" s="46">
        <v>48</v>
      </c>
      <c r="F55" s="44" t="s">
        <v>23</v>
      </c>
      <c r="G55" s="46">
        <v>600</v>
      </c>
      <c r="H55" s="77" t="s">
        <v>16</v>
      </c>
      <c r="I55" s="100">
        <v>0.3641</v>
      </c>
      <c r="J55" s="44" t="s">
        <v>26</v>
      </c>
      <c r="K55" s="47">
        <v>4.984210526315789</v>
      </c>
      <c r="L55" s="44" t="s">
        <v>29</v>
      </c>
      <c r="M55" s="47">
        <v>5.137391304347826</v>
      </c>
      <c r="N55" s="44" t="s">
        <v>91</v>
      </c>
      <c r="O55" s="47">
        <v>-191.4931506849315</v>
      </c>
    </row>
    <row r="56" spans="1:15" s="48" customFormat="1" ht="11.25">
      <c r="A56" s="43">
        <v>50</v>
      </c>
      <c r="B56" s="44" t="s">
        <v>18</v>
      </c>
      <c r="C56" s="45">
        <v>235.70000000000005</v>
      </c>
      <c r="D56" s="44" t="s">
        <v>186</v>
      </c>
      <c r="E56" s="46">
        <v>47</v>
      </c>
      <c r="F56" s="44" t="s">
        <v>12</v>
      </c>
      <c r="G56" s="46">
        <v>600</v>
      </c>
      <c r="H56" s="77" t="s">
        <v>97</v>
      </c>
      <c r="I56" s="100">
        <v>0.3624166666666667</v>
      </c>
      <c r="J56" s="44" t="s">
        <v>110</v>
      </c>
      <c r="K56" s="47">
        <v>4.95</v>
      </c>
      <c r="L56" s="44" t="s">
        <v>7</v>
      </c>
      <c r="M56" s="47">
        <v>5.07258064516129</v>
      </c>
      <c r="N56" s="44" t="s">
        <v>184</v>
      </c>
      <c r="O56" s="47">
        <v>-194.9958904109589</v>
      </c>
    </row>
    <row r="57" spans="1:15" s="48" customFormat="1" ht="11.25">
      <c r="A57" s="43">
        <v>51</v>
      </c>
      <c r="B57" s="44" t="s">
        <v>117</v>
      </c>
      <c r="C57" s="45">
        <v>218.5</v>
      </c>
      <c r="D57" s="44" t="s">
        <v>85</v>
      </c>
      <c r="E57" s="46">
        <v>45</v>
      </c>
      <c r="F57" s="44" t="s">
        <v>184</v>
      </c>
      <c r="G57" s="46">
        <v>600</v>
      </c>
      <c r="H57" s="77" t="s">
        <v>17</v>
      </c>
      <c r="I57" s="100">
        <v>0.35066666666666674</v>
      </c>
      <c r="J57" s="44" t="s">
        <v>112</v>
      </c>
      <c r="K57" s="47">
        <v>4.907407407407407</v>
      </c>
      <c r="L57" s="44" t="s">
        <v>12</v>
      </c>
      <c r="M57" s="47">
        <v>5.054054054054054</v>
      </c>
      <c r="N57" s="44" t="s">
        <v>110</v>
      </c>
      <c r="O57" s="47">
        <v>-241.3958904109589</v>
      </c>
    </row>
    <row r="58" spans="1:15" s="48" customFormat="1" ht="11.25">
      <c r="A58" s="43">
        <v>52</v>
      </c>
      <c r="B58" s="44" t="s">
        <v>184</v>
      </c>
      <c r="C58" s="45">
        <v>206.10000000000002</v>
      </c>
      <c r="D58" s="44" t="s">
        <v>16</v>
      </c>
      <c r="E58" s="46">
        <v>40</v>
      </c>
      <c r="F58" s="44" t="s">
        <v>110</v>
      </c>
      <c r="G58" s="46">
        <v>600</v>
      </c>
      <c r="H58" s="77" t="s">
        <v>26</v>
      </c>
      <c r="I58" s="100">
        <v>0.345</v>
      </c>
      <c r="J58" s="44" t="s">
        <v>14</v>
      </c>
      <c r="K58" s="47">
        <v>4.666666666666667</v>
      </c>
      <c r="L58" s="44" t="s">
        <v>102</v>
      </c>
      <c r="M58" s="47">
        <v>5</v>
      </c>
      <c r="N58" s="44" t="s">
        <v>16</v>
      </c>
      <c r="O58" s="47">
        <v>-304.3931506849315</v>
      </c>
    </row>
    <row r="59" spans="1:15" s="48" customFormat="1" ht="11.25">
      <c r="A59" s="43">
        <v>53</v>
      </c>
      <c r="B59" s="44" t="s">
        <v>14</v>
      </c>
      <c r="C59" s="45">
        <v>195.5</v>
      </c>
      <c r="D59" s="44" t="s">
        <v>14</v>
      </c>
      <c r="E59" s="46">
        <v>40</v>
      </c>
      <c r="F59" s="44" t="s">
        <v>7</v>
      </c>
      <c r="G59" s="46">
        <v>500</v>
      </c>
      <c r="H59" s="77" t="s">
        <v>184</v>
      </c>
      <c r="I59" s="100">
        <v>0.3435</v>
      </c>
      <c r="J59" s="44" t="s">
        <v>27</v>
      </c>
      <c r="K59" s="47">
        <v>4.469230769230769</v>
      </c>
      <c r="L59" s="44" t="s">
        <v>14</v>
      </c>
      <c r="M59" s="47">
        <v>4.8875</v>
      </c>
      <c r="N59" s="44" t="s">
        <v>20</v>
      </c>
      <c r="O59" s="47">
        <v>-307.24657534246575</v>
      </c>
    </row>
    <row r="60" spans="1:15" s="48" customFormat="1" ht="11.25">
      <c r="A60" s="43">
        <v>54</v>
      </c>
      <c r="B60" s="44" t="s">
        <v>25</v>
      </c>
      <c r="C60" s="45">
        <v>191</v>
      </c>
      <c r="D60" s="44" t="s">
        <v>184</v>
      </c>
      <c r="E60" s="46">
        <v>39</v>
      </c>
      <c r="F60" s="44" t="s">
        <v>117</v>
      </c>
      <c r="G60" s="46">
        <v>500</v>
      </c>
      <c r="H60" s="77" t="s">
        <v>189</v>
      </c>
      <c r="I60" s="100">
        <v>0.3333333333333333</v>
      </c>
      <c r="J60" s="44" t="s">
        <v>117</v>
      </c>
      <c r="K60" s="47">
        <v>4.3125</v>
      </c>
      <c r="L60" s="44" t="s">
        <v>26</v>
      </c>
      <c r="M60" s="47">
        <v>4.859154929577465</v>
      </c>
      <c r="N60" s="44" t="s">
        <v>21</v>
      </c>
      <c r="O60" s="47">
        <v>-318.3863013698631</v>
      </c>
    </row>
    <row r="61" spans="1:15" s="48" customFormat="1" ht="11.25">
      <c r="A61" s="43">
        <v>55</v>
      </c>
      <c r="B61" s="44" t="s">
        <v>110</v>
      </c>
      <c r="C61" s="45">
        <v>159.70000000000002</v>
      </c>
      <c r="D61" s="44" t="s">
        <v>18</v>
      </c>
      <c r="E61" s="46">
        <v>33</v>
      </c>
      <c r="F61" s="44" t="s">
        <v>20</v>
      </c>
      <c r="G61" s="46">
        <v>500</v>
      </c>
      <c r="H61" s="77" t="s">
        <v>203</v>
      </c>
      <c r="I61" s="100">
        <v>0.2931944444444445</v>
      </c>
      <c r="J61" s="44" t="s">
        <v>7</v>
      </c>
      <c r="K61" s="47">
        <v>4.216666666666667</v>
      </c>
      <c r="L61" s="44" t="s">
        <v>24</v>
      </c>
      <c r="M61" s="47">
        <v>4.224712643678161</v>
      </c>
      <c r="N61" s="44" t="s">
        <v>14</v>
      </c>
      <c r="O61" s="47">
        <v>-339.29452054794524</v>
      </c>
    </row>
    <row r="62" spans="1:15" s="48" customFormat="1" ht="11.25">
      <c r="A62" s="43">
        <v>56</v>
      </c>
      <c r="B62" s="44" t="s">
        <v>84</v>
      </c>
      <c r="C62" s="45">
        <v>147.6</v>
      </c>
      <c r="D62" s="44" t="s">
        <v>189</v>
      </c>
      <c r="E62" s="46">
        <v>32</v>
      </c>
      <c r="F62" s="44" t="s">
        <v>18</v>
      </c>
      <c r="G62" s="46">
        <v>400</v>
      </c>
      <c r="H62" s="77" t="s">
        <v>110</v>
      </c>
      <c r="I62" s="100">
        <v>0.2661666666666667</v>
      </c>
      <c r="J62" s="44" t="s">
        <v>25</v>
      </c>
      <c r="K62" s="47">
        <v>3.3333333333333335</v>
      </c>
      <c r="L62" s="44" t="s">
        <v>112</v>
      </c>
      <c r="M62" s="47">
        <v>3.9499999999999997</v>
      </c>
      <c r="N62" s="44" t="s">
        <v>122</v>
      </c>
      <c r="O62" s="47">
        <v>-353.2328767123288</v>
      </c>
    </row>
    <row r="63" spans="1:15" s="48" customFormat="1" ht="11.25">
      <c r="A63" s="43">
        <v>57</v>
      </c>
      <c r="B63" s="44" t="s">
        <v>22</v>
      </c>
      <c r="C63" s="45">
        <v>129.89999999999998</v>
      </c>
      <c r="D63" s="44" t="s">
        <v>201</v>
      </c>
      <c r="E63" s="46">
        <v>31</v>
      </c>
      <c r="F63" s="44" t="s">
        <v>189</v>
      </c>
      <c r="G63" s="46">
        <v>300</v>
      </c>
      <c r="H63" s="77" t="s">
        <v>10</v>
      </c>
      <c r="I63" s="100">
        <v>0.25333333333333335</v>
      </c>
      <c r="J63" s="44" t="s">
        <v>22</v>
      </c>
      <c r="K63" s="47">
        <v>3.283333333333333</v>
      </c>
      <c r="L63" s="44" t="s">
        <v>117</v>
      </c>
      <c r="M63" s="47">
        <v>3.6416666666666666</v>
      </c>
      <c r="N63" s="44" t="s">
        <v>97</v>
      </c>
      <c r="O63" s="47">
        <v>-367.2917808219178</v>
      </c>
    </row>
    <row r="64" spans="1:15" s="48" customFormat="1" ht="11.25">
      <c r="A64" s="43">
        <v>58</v>
      </c>
      <c r="B64" s="44" t="s">
        <v>189</v>
      </c>
      <c r="C64" s="45">
        <v>100</v>
      </c>
      <c r="D64" s="44" t="s">
        <v>110</v>
      </c>
      <c r="E64" s="46">
        <v>20</v>
      </c>
      <c r="F64" s="44" t="s">
        <v>10</v>
      </c>
      <c r="G64" s="46">
        <v>300</v>
      </c>
      <c r="H64" s="77" t="s">
        <v>201</v>
      </c>
      <c r="I64" s="100">
        <v>0.2486</v>
      </c>
      <c r="J64" s="44" t="s">
        <v>183</v>
      </c>
      <c r="K64" s="47">
        <v>2</v>
      </c>
      <c r="L64" s="44" t="s">
        <v>25</v>
      </c>
      <c r="M64" s="47">
        <v>3.537037037037037</v>
      </c>
      <c r="N64" s="44" t="s">
        <v>123</v>
      </c>
      <c r="O64" s="47">
        <v>-406.5876712328769</v>
      </c>
    </row>
    <row r="65" spans="1:15" s="48" customFormat="1" ht="11.25">
      <c r="A65" s="43">
        <v>59</v>
      </c>
      <c r="B65" s="44" t="s">
        <v>10</v>
      </c>
      <c r="C65" s="45">
        <v>76</v>
      </c>
      <c r="D65" s="44" t="s">
        <v>84</v>
      </c>
      <c r="E65" s="46">
        <v>20</v>
      </c>
      <c r="F65" s="44" t="s">
        <v>190</v>
      </c>
      <c r="G65" s="46">
        <v>250</v>
      </c>
      <c r="H65" s="77" t="s">
        <v>14</v>
      </c>
      <c r="I65" s="100">
        <v>0.244375</v>
      </c>
      <c r="J65" s="44" t="s">
        <v>15</v>
      </c>
      <c r="K65" s="47">
        <v>1.7666666666666666</v>
      </c>
      <c r="L65" s="44" t="s">
        <v>189</v>
      </c>
      <c r="M65" s="47">
        <v>3.125</v>
      </c>
      <c r="N65" s="44" t="s">
        <v>13</v>
      </c>
      <c r="O65" s="47">
        <v>-443.43972602739734</v>
      </c>
    </row>
    <row r="66" spans="1:15" s="48" customFormat="1" ht="11.25">
      <c r="A66" s="43">
        <v>60</v>
      </c>
      <c r="B66" s="44" t="s">
        <v>85</v>
      </c>
      <c r="C66" s="45">
        <v>68.9</v>
      </c>
      <c r="D66" s="44" t="s">
        <v>20</v>
      </c>
      <c r="E66" s="46">
        <v>9</v>
      </c>
      <c r="F66" s="44" t="s">
        <v>22</v>
      </c>
      <c r="G66" s="46">
        <v>240</v>
      </c>
      <c r="H66" s="77" t="s">
        <v>84</v>
      </c>
      <c r="I66" s="100">
        <v>0.14759999999999998</v>
      </c>
      <c r="J66" s="44" t="s">
        <v>85</v>
      </c>
      <c r="K66" s="47">
        <v>0.7090909090909091</v>
      </c>
      <c r="L66" s="44" t="s">
        <v>20</v>
      </c>
      <c r="M66" s="47">
        <v>3</v>
      </c>
      <c r="N66" s="44" t="s">
        <v>84</v>
      </c>
      <c r="O66" s="47">
        <v>-520.8931506849315</v>
      </c>
    </row>
    <row r="67" spans="1:15" s="48" customFormat="1" ht="11.25">
      <c r="A67" s="43">
        <v>61</v>
      </c>
      <c r="B67" s="44" t="s">
        <v>20</v>
      </c>
      <c r="C67" s="45">
        <v>27</v>
      </c>
      <c r="D67" s="44" t="s">
        <v>10</v>
      </c>
      <c r="E67" s="46">
        <v>8</v>
      </c>
      <c r="F67" s="44" t="s">
        <v>25</v>
      </c>
      <c r="G67" s="46">
        <v>200</v>
      </c>
      <c r="H67" s="77" t="s">
        <v>102</v>
      </c>
      <c r="I67" s="100">
        <v>0.125</v>
      </c>
      <c r="J67" s="44" t="s">
        <v>78</v>
      </c>
      <c r="K67" s="47">
        <v>0</v>
      </c>
      <c r="L67" s="44" t="s">
        <v>22</v>
      </c>
      <c r="M67" s="47">
        <v>2.7062499999999994</v>
      </c>
      <c r="N67" s="44" t="s">
        <v>26</v>
      </c>
      <c r="O67" s="47">
        <v>-646.986301369863</v>
      </c>
    </row>
    <row r="68" spans="1:15" s="48" customFormat="1" ht="11.25">
      <c r="A68" s="43">
        <v>62</v>
      </c>
      <c r="B68" s="44" t="s">
        <v>102</v>
      </c>
      <c r="C68" s="45">
        <v>25</v>
      </c>
      <c r="D68" s="44" t="s">
        <v>102</v>
      </c>
      <c r="E68" s="46">
        <v>5</v>
      </c>
      <c r="F68" s="44" t="s">
        <v>102</v>
      </c>
      <c r="G68" s="46">
        <v>200</v>
      </c>
      <c r="H68" s="77" t="s">
        <v>118</v>
      </c>
      <c r="I68" s="100">
        <v>0.094</v>
      </c>
      <c r="J68" s="44" t="s">
        <v>20</v>
      </c>
      <c r="K68" s="47">
        <v>0</v>
      </c>
      <c r="L68" s="44" t="s">
        <v>118</v>
      </c>
      <c r="M68" s="47">
        <v>2.35</v>
      </c>
      <c r="N68" s="44" t="s">
        <v>17</v>
      </c>
      <c r="O68" s="47">
        <v>-953.4794520547944</v>
      </c>
    </row>
    <row r="69" spans="1:15" s="48" customFormat="1" ht="11.25">
      <c r="A69" s="43">
        <v>63</v>
      </c>
      <c r="B69" s="44" t="s">
        <v>190</v>
      </c>
      <c r="C69" s="45">
        <v>15.530000000000001</v>
      </c>
      <c r="D69" s="44" t="s">
        <v>190</v>
      </c>
      <c r="E69" s="46">
        <v>3</v>
      </c>
      <c r="F69" s="44" t="s">
        <v>94</v>
      </c>
      <c r="G69" s="46">
        <v>120</v>
      </c>
      <c r="H69" s="77" t="s">
        <v>190</v>
      </c>
      <c r="I69" s="100">
        <v>0.06212</v>
      </c>
      <c r="J69" s="44" t="s">
        <v>102</v>
      </c>
      <c r="K69" s="47">
        <v>0</v>
      </c>
      <c r="L69" s="44" t="s">
        <v>15</v>
      </c>
      <c r="M69" s="47">
        <v>1.7131147540983607</v>
      </c>
      <c r="N69" s="44" t="s">
        <v>125</v>
      </c>
      <c r="O69" s="47">
        <v>-981.7753424657537</v>
      </c>
    </row>
    <row r="70" spans="1:15" s="48" customFormat="1" ht="11.25">
      <c r="A70" s="43">
        <v>64</v>
      </c>
      <c r="B70" s="44" t="s">
        <v>118</v>
      </c>
      <c r="C70" s="45">
        <v>4.7</v>
      </c>
      <c r="D70" s="44" t="s">
        <v>118</v>
      </c>
      <c r="E70" s="46">
        <v>2</v>
      </c>
      <c r="F70" s="44" t="s">
        <v>85</v>
      </c>
      <c r="G70" s="46">
        <v>60</v>
      </c>
      <c r="H70" s="77" t="s">
        <v>20</v>
      </c>
      <c r="I70" s="100">
        <v>0.054</v>
      </c>
      <c r="J70" s="44" t="s">
        <v>118</v>
      </c>
      <c r="K70" s="47">
        <v>0</v>
      </c>
      <c r="L70" s="44" t="s">
        <v>85</v>
      </c>
      <c r="M70" s="47">
        <v>1.5311111111111113</v>
      </c>
      <c r="N70" s="44" t="s">
        <v>201</v>
      </c>
      <c r="O70" s="47">
        <v>-1049.7328767123288</v>
      </c>
    </row>
    <row r="71" spans="1:15" s="48" customFormat="1" ht="11.25">
      <c r="A71" s="43">
        <v>65</v>
      </c>
      <c r="B71" s="44" t="s">
        <v>94</v>
      </c>
      <c r="C71" s="45">
        <v>0</v>
      </c>
      <c r="D71" s="44" t="s">
        <v>94</v>
      </c>
      <c r="E71" s="46">
        <v>0</v>
      </c>
      <c r="F71" s="44" t="s">
        <v>118</v>
      </c>
      <c r="G71" s="46">
        <v>50</v>
      </c>
      <c r="H71" s="77" t="s">
        <v>94</v>
      </c>
      <c r="I71" s="100">
        <v>0</v>
      </c>
      <c r="J71" s="44" t="s">
        <v>94</v>
      </c>
      <c r="K71" s="47">
        <v>0</v>
      </c>
      <c r="L71" s="44" t="s">
        <v>94</v>
      </c>
      <c r="M71" s="47">
        <v>0</v>
      </c>
      <c r="N71" s="44" t="s">
        <v>203</v>
      </c>
      <c r="O71" s="47">
        <v>-1080.8602739726027</v>
      </c>
    </row>
    <row r="72" spans="1:15" s="48" customFormat="1" ht="11.25">
      <c r="A72" s="43">
        <v>66</v>
      </c>
      <c r="B72" s="44"/>
      <c r="C72" s="45"/>
      <c r="D72" s="44"/>
      <c r="E72" s="46"/>
      <c r="F72" s="44"/>
      <c r="G72" s="46"/>
      <c r="H72" s="77"/>
      <c r="I72" s="100"/>
      <c r="J72" s="44"/>
      <c r="K72" s="47"/>
      <c r="L72" s="44"/>
      <c r="M72" s="47"/>
      <c r="N72" s="44"/>
      <c r="O72" s="47"/>
    </row>
    <row r="73" spans="1:15" s="48" customFormat="1" ht="11.25">
      <c r="A73" s="43">
        <v>67</v>
      </c>
      <c r="B73" s="44"/>
      <c r="C73" s="45"/>
      <c r="D73" s="44"/>
      <c r="E73" s="46"/>
      <c r="F73" s="44"/>
      <c r="G73" s="46"/>
      <c r="H73" s="77"/>
      <c r="I73" s="100"/>
      <c r="J73" s="44"/>
      <c r="K73" s="47"/>
      <c r="L73" s="44"/>
      <c r="M73" s="47"/>
      <c r="N73" s="44"/>
      <c r="O73" s="47"/>
    </row>
    <row r="74" spans="1:15" s="48" customFormat="1" ht="11.25">
      <c r="A74" s="43">
        <v>68</v>
      </c>
      <c r="B74" s="44"/>
      <c r="C74" s="45"/>
      <c r="D74" s="44"/>
      <c r="E74" s="46"/>
      <c r="F74" s="44"/>
      <c r="G74" s="46"/>
      <c r="H74" s="77"/>
      <c r="I74" s="100"/>
      <c r="J74" s="44"/>
      <c r="K74" s="47"/>
      <c r="L74" s="44"/>
      <c r="M74" s="47"/>
      <c r="N74" s="44"/>
      <c r="O74" s="47"/>
    </row>
    <row r="75" spans="1:15" s="48" customFormat="1" ht="11.25">
      <c r="A75" s="43">
        <v>69</v>
      </c>
      <c r="B75" s="44"/>
      <c r="C75" s="45"/>
      <c r="D75" s="44"/>
      <c r="E75" s="46"/>
      <c r="F75" s="44"/>
      <c r="G75" s="46"/>
      <c r="H75" s="77"/>
      <c r="I75" s="100"/>
      <c r="J75" s="44"/>
      <c r="K75" s="47"/>
      <c r="L75" s="44"/>
      <c r="M75" s="47"/>
      <c r="N75" s="44"/>
      <c r="O75" s="47"/>
    </row>
    <row r="76" spans="1:15" s="48" customFormat="1" ht="11.25">
      <c r="A76" s="43">
        <v>70</v>
      </c>
      <c r="B76" s="44"/>
      <c r="C76" s="45"/>
      <c r="D76" s="44"/>
      <c r="E76" s="46"/>
      <c r="F76" s="44"/>
      <c r="G76" s="46"/>
      <c r="H76" s="77"/>
      <c r="I76" s="100"/>
      <c r="J76" s="44"/>
      <c r="K76" s="47"/>
      <c r="L76" s="44"/>
      <c r="M76" s="47"/>
      <c r="N76" s="44"/>
      <c r="O76" s="47"/>
    </row>
    <row r="77" spans="1:15" s="48" customFormat="1" ht="11.25">
      <c r="A77" s="43">
        <v>71</v>
      </c>
      <c r="B77" s="44"/>
      <c r="C77" s="45"/>
      <c r="D77" s="44"/>
      <c r="E77" s="46"/>
      <c r="F77" s="44"/>
      <c r="G77" s="46"/>
      <c r="H77" s="77"/>
      <c r="I77" s="100"/>
      <c r="J77" s="44"/>
      <c r="K77" s="47"/>
      <c r="L77" s="44"/>
      <c r="M77" s="47"/>
      <c r="N77" s="44"/>
      <c r="O77" s="47"/>
    </row>
    <row r="78" spans="1:15" s="48" customFormat="1" ht="11.25">
      <c r="A78" s="43">
        <v>72</v>
      </c>
      <c r="B78" s="44"/>
      <c r="C78" s="45"/>
      <c r="D78" s="44"/>
      <c r="E78" s="46"/>
      <c r="F78" s="44"/>
      <c r="G78" s="46"/>
      <c r="H78" s="77"/>
      <c r="I78" s="100"/>
      <c r="J78" s="44"/>
      <c r="K78" s="47"/>
      <c r="L78" s="44"/>
      <c r="M78" s="47"/>
      <c r="N78" s="44"/>
      <c r="O78" s="47"/>
    </row>
    <row r="79" spans="1:15" s="48" customFormat="1" ht="11.25">
      <c r="A79" s="43">
        <v>74</v>
      </c>
      <c r="B79" s="44"/>
      <c r="C79" s="45"/>
      <c r="D79" s="44"/>
      <c r="E79" s="46"/>
      <c r="F79" s="44"/>
      <c r="G79" s="46"/>
      <c r="H79" s="77"/>
      <c r="I79" s="100"/>
      <c r="J79" s="44"/>
      <c r="K79" s="47"/>
      <c r="L79" s="44"/>
      <c r="M79" s="47"/>
      <c r="N79" s="44"/>
      <c r="O79" s="47"/>
    </row>
    <row r="80" spans="1:15" s="48" customFormat="1" ht="11.25">
      <c r="A80" s="43">
        <v>73</v>
      </c>
      <c r="B80" s="44"/>
      <c r="C80" s="45"/>
      <c r="D80" s="44"/>
      <c r="E80" s="46"/>
      <c r="F80" s="44"/>
      <c r="G80" s="46"/>
      <c r="H80" s="77"/>
      <c r="I80" s="100"/>
      <c r="J80" s="44"/>
      <c r="K80" s="47"/>
      <c r="L80" s="44"/>
      <c r="M80" s="47"/>
      <c r="N80" s="44"/>
      <c r="O80" s="47"/>
    </row>
    <row r="81" spans="1:15" s="48" customFormat="1" ht="11.25">
      <c r="A81" s="43">
        <v>76</v>
      </c>
      <c r="B81" s="44"/>
      <c r="C81" s="45"/>
      <c r="D81" s="44"/>
      <c r="E81" s="46"/>
      <c r="F81" s="44"/>
      <c r="G81" s="46"/>
      <c r="H81" s="77"/>
      <c r="I81" s="100"/>
      <c r="J81" s="44"/>
      <c r="K81" s="47"/>
      <c r="L81" s="44"/>
      <c r="M81" s="47"/>
      <c r="N81" s="44"/>
      <c r="O81" s="47"/>
    </row>
    <row r="82" spans="1:15" s="48" customFormat="1" ht="11.25">
      <c r="A82" s="43">
        <v>75</v>
      </c>
      <c r="B82" s="44"/>
      <c r="C82" s="45"/>
      <c r="D82" s="44"/>
      <c r="E82" s="46"/>
      <c r="F82" s="44"/>
      <c r="G82" s="46"/>
      <c r="H82" s="77"/>
      <c r="I82" s="100"/>
      <c r="J82" s="44"/>
      <c r="K82" s="47"/>
      <c r="L82" s="44"/>
      <c r="M82" s="47"/>
      <c r="N82" s="44"/>
      <c r="O82" s="47"/>
    </row>
    <row r="83" spans="1:15" s="48" customFormat="1" ht="11.25">
      <c r="A83" s="43">
        <v>77</v>
      </c>
      <c r="B83" s="44"/>
      <c r="C83" s="45"/>
      <c r="D83" s="44"/>
      <c r="E83" s="46"/>
      <c r="F83" s="44"/>
      <c r="G83" s="46"/>
      <c r="H83" s="77"/>
      <c r="I83" s="100"/>
      <c r="J83" s="44"/>
      <c r="K83" s="47"/>
      <c r="L83" s="44"/>
      <c r="M83" s="47"/>
      <c r="N83" s="44"/>
      <c r="O83" s="47"/>
    </row>
    <row r="84" spans="1:15" s="48" customFormat="1" ht="11.25">
      <c r="A84" s="43">
        <v>78</v>
      </c>
      <c r="B84" s="44"/>
      <c r="C84" s="45"/>
      <c r="D84" s="44"/>
      <c r="E84" s="46"/>
      <c r="F84" s="44"/>
      <c r="G84" s="46"/>
      <c r="H84" s="77"/>
      <c r="I84" s="100"/>
      <c r="J84" s="44"/>
      <c r="K84" s="47"/>
      <c r="L84" s="44"/>
      <c r="M84" s="47"/>
      <c r="N84" s="44"/>
      <c r="O84" s="47"/>
    </row>
    <row r="85" spans="1:15" s="48" customFormat="1" ht="11.25">
      <c r="A85" s="43">
        <v>79</v>
      </c>
      <c r="B85" s="44"/>
      <c r="C85" s="45"/>
      <c r="D85" s="44"/>
      <c r="E85" s="46"/>
      <c r="F85" s="44"/>
      <c r="G85" s="46"/>
      <c r="H85" s="77"/>
      <c r="I85" s="100"/>
      <c r="J85" s="44"/>
      <c r="K85" s="47"/>
      <c r="L85" s="44"/>
      <c r="M85" s="47"/>
      <c r="N85" s="44"/>
      <c r="O85" s="47"/>
    </row>
    <row r="86" spans="1:15" s="48" customFormat="1" ht="11.25">
      <c r="A86" s="43">
        <v>80</v>
      </c>
      <c r="B86" s="44"/>
      <c r="C86" s="45"/>
      <c r="D86" s="44"/>
      <c r="E86" s="46"/>
      <c r="F86" s="44"/>
      <c r="G86" s="46"/>
      <c r="H86" s="77"/>
      <c r="I86" s="100"/>
      <c r="J86" s="44"/>
      <c r="K86" s="47"/>
      <c r="L86" s="44"/>
      <c r="M86" s="47"/>
      <c r="N86" s="44"/>
      <c r="O86" s="47"/>
    </row>
    <row r="87" spans="1:15" s="48" customFormat="1" ht="11.25">
      <c r="A87" s="43">
        <v>81</v>
      </c>
      <c r="B87" s="44"/>
      <c r="C87" s="45"/>
      <c r="D87" s="44"/>
      <c r="E87" s="46"/>
      <c r="F87" s="44"/>
      <c r="G87" s="46"/>
      <c r="H87" s="77"/>
      <c r="I87" s="100"/>
      <c r="J87" s="44"/>
      <c r="K87" s="47"/>
      <c r="L87" s="44"/>
      <c r="M87" s="47"/>
      <c r="N87" s="44"/>
      <c r="O87" s="47"/>
    </row>
    <row r="88" spans="1:15" s="48" customFormat="1" ht="11.25">
      <c r="A88" s="43">
        <v>82</v>
      </c>
      <c r="B88" s="44"/>
      <c r="C88" s="45"/>
      <c r="D88" s="44"/>
      <c r="E88" s="46"/>
      <c r="F88" s="44"/>
      <c r="G88" s="46"/>
      <c r="H88" s="77"/>
      <c r="I88" s="100"/>
      <c r="J88" s="44"/>
      <c r="K88" s="47"/>
      <c r="L88" s="44"/>
      <c r="M88" s="47"/>
      <c r="N88" s="44"/>
      <c r="O88" s="47"/>
    </row>
    <row r="89" spans="1:15" s="48" customFormat="1" ht="11.25">
      <c r="A89" s="43">
        <v>83</v>
      </c>
      <c r="B89" s="44"/>
      <c r="C89" s="45"/>
      <c r="D89" s="44"/>
      <c r="E89" s="46"/>
      <c r="F89" s="44"/>
      <c r="G89" s="46"/>
      <c r="H89" s="77"/>
      <c r="I89" s="100"/>
      <c r="J89" s="44"/>
      <c r="K89" s="47"/>
      <c r="L89" s="44"/>
      <c r="M89" s="47"/>
      <c r="N89" s="44"/>
      <c r="O89" s="47"/>
    </row>
    <row r="90" spans="1:15" s="48" customFormat="1" ht="11.25">
      <c r="A90" s="43">
        <v>84</v>
      </c>
      <c r="B90" s="44"/>
      <c r="C90" s="45"/>
      <c r="D90" s="44"/>
      <c r="E90" s="46"/>
      <c r="F90" s="44"/>
      <c r="G90" s="46"/>
      <c r="H90" s="77"/>
      <c r="I90" s="100"/>
      <c r="J90" s="44"/>
      <c r="K90" s="47"/>
      <c r="L90" s="44"/>
      <c r="M90" s="47"/>
      <c r="N90" s="44"/>
      <c r="O90" s="47"/>
    </row>
    <row r="91" spans="1:15" s="48" customFormat="1" ht="11.25">
      <c r="A91" s="43">
        <v>85</v>
      </c>
      <c r="B91" s="44"/>
      <c r="C91" s="45"/>
      <c r="D91" s="44"/>
      <c r="E91" s="46"/>
      <c r="F91" s="44"/>
      <c r="G91" s="46"/>
      <c r="H91" s="77"/>
      <c r="I91" s="100"/>
      <c r="J91" s="44"/>
      <c r="K91" s="47"/>
      <c r="L91" s="44"/>
      <c r="M91" s="47"/>
      <c r="N91" s="44"/>
      <c r="O91" s="47"/>
    </row>
    <row r="92" spans="1:15" s="48" customFormat="1" ht="11.25">
      <c r="A92" s="43">
        <v>86</v>
      </c>
      <c r="B92" s="44"/>
      <c r="C92" s="45"/>
      <c r="D92" s="44"/>
      <c r="E92" s="46"/>
      <c r="F92" s="44"/>
      <c r="G92" s="46"/>
      <c r="H92" s="77"/>
      <c r="I92" s="100"/>
      <c r="J92" s="44"/>
      <c r="K92" s="47"/>
      <c r="L92" s="44"/>
      <c r="M92" s="47"/>
      <c r="N92" s="44"/>
      <c r="O92" s="47"/>
    </row>
    <row r="93" spans="1:15" s="48" customFormat="1" ht="11.25">
      <c r="A93" s="43">
        <v>87</v>
      </c>
      <c r="B93" s="44"/>
      <c r="C93" s="45"/>
      <c r="D93" s="44"/>
      <c r="E93" s="46"/>
      <c r="F93" s="44"/>
      <c r="G93" s="46"/>
      <c r="H93" s="77"/>
      <c r="I93" s="100"/>
      <c r="J93" s="44"/>
      <c r="K93" s="47"/>
      <c r="L93" s="44"/>
      <c r="M93" s="47"/>
      <c r="N93" s="44"/>
      <c r="O93" s="47"/>
    </row>
    <row r="94" spans="1:15" s="48" customFormat="1" ht="11.25">
      <c r="A94" s="43">
        <v>88</v>
      </c>
      <c r="B94" s="44"/>
      <c r="C94" s="45"/>
      <c r="D94" s="44"/>
      <c r="E94" s="46"/>
      <c r="F94" s="44"/>
      <c r="G94" s="46"/>
      <c r="H94" s="77"/>
      <c r="I94" s="100"/>
      <c r="J94" s="44"/>
      <c r="K94" s="47"/>
      <c r="L94" s="44"/>
      <c r="M94" s="47"/>
      <c r="N94" s="44"/>
      <c r="O94" s="47"/>
    </row>
    <row r="95" spans="1:15" s="48" customFormat="1" ht="11.25">
      <c r="A95" s="43">
        <v>89</v>
      </c>
      <c r="B95" s="44"/>
      <c r="C95" s="45"/>
      <c r="D95" s="44"/>
      <c r="E95" s="46"/>
      <c r="F95" s="44"/>
      <c r="G95" s="46"/>
      <c r="H95" s="77"/>
      <c r="I95" s="100"/>
      <c r="J95" s="44"/>
      <c r="K95" s="47"/>
      <c r="L95" s="44"/>
      <c r="M95" s="47"/>
      <c r="N95" s="44"/>
      <c r="O95" s="47"/>
    </row>
    <row r="96" spans="1:15" s="48" customFormat="1" ht="11.25">
      <c r="A96" s="43">
        <v>90</v>
      </c>
      <c r="B96" s="44"/>
      <c r="C96" s="45"/>
      <c r="D96" s="44"/>
      <c r="E96" s="46"/>
      <c r="F96" s="44"/>
      <c r="G96" s="46"/>
      <c r="H96" s="77"/>
      <c r="I96" s="100"/>
      <c r="J96" s="44"/>
      <c r="K96" s="47"/>
      <c r="L96" s="44"/>
      <c r="M96" s="47"/>
      <c r="N96" s="44"/>
      <c r="O96" s="47"/>
    </row>
    <row r="97" spans="1:15" s="48" customFormat="1" ht="11.25">
      <c r="A97" s="43">
        <v>91</v>
      </c>
      <c r="B97" s="44"/>
      <c r="C97" s="45"/>
      <c r="D97" s="44"/>
      <c r="E97" s="46"/>
      <c r="F97" s="44"/>
      <c r="G97" s="46"/>
      <c r="H97" s="77"/>
      <c r="I97" s="100"/>
      <c r="J97" s="44"/>
      <c r="K97" s="47"/>
      <c r="L97" s="44"/>
      <c r="M97" s="47"/>
      <c r="N97" s="44"/>
      <c r="O97" s="47"/>
    </row>
    <row r="98" spans="1:15" s="48" customFormat="1" ht="11.25">
      <c r="A98" s="43">
        <v>92</v>
      </c>
      <c r="B98" s="44"/>
      <c r="C98" s="45"/>
      <c r="D98" s="44"/>
      <c r="E98" s="46"/>
      <c r="F98" s="44"/>
      <c r="G98" s="46"/>
      <c r="H98" s="77"/>
      <c r="I98" s="100"/>
      <c r="J98" s="44"/>
      <c r="K98" s="47"/>
      <c r="L98" s="44"/>
      <c r="M98" s="47"/>
      <c r="N98" s="44"/>
      <c r="O98" s="47"/>
    </row>
    <row r="99" spans="1:15" s="48" customFormat="1" ht="11.25">
      <c r="A99" s="43">
        <v>93</v>
      </c>
      <c r="B99" s="44"/>
      <c r="C99" s="45"/>
      <c r="D99" s="44"/>
      <c r="E99" s="46"/>
      <c r="F99" s="44"/>
      <c r="G99" s="46"/>
      <c r="H99" s="77"/>
      <c r="I99" s="100"/>
      <c r="J99" s="44"/>
      <c r="K99" s="47"/>
      <c r="L99" s="44"/>
      <c r="M99" s="47"/>
      <c r="N99" s="44"/>
      <c r="O99" s="47"/>
    </row>
    <row r="100" spans="1:15" s="48" customFormat="1" ht="11.25">
      <c r="A100" s="43">
        <v>94</v>
      </c>
      <c r="B100" s="44"/>
      <c r="C100" s="45"/>
      <c r="D100" s="44"/>
      <c r="E100" s="46"/>
      <c r="F100" s="44"/>
      <c r="G100" s="46"/>
      <c r="H100" s="77"/>
      <c r="I100" s="100"/>
      <c r="J100" s="44"/>
      <c r="K100" s="47"/>
      <c r="L100" s="44"/>
      <c r="M100" s="47"/>
      <c r="N100" s="44"/>
      <c r="O100" s="47"/>
    </row>
    <row r="101" spans="1:15" s="48" customFormat="1" ht="11.25">
      <c r="A101" s="43">
        <v>95</v>
      </c>
      <c r="B101" s="44"/>
      <c r="C101" s="45"/>
      <c r="D101" s="44"/>
      <c r="E101" s="46"/>
      <c r="F101" s="44"/>
      <c r="G101" s="46"/>
      <c r="H101" s="77"/>
      <c r="I101" s="100"/>
      <c r="J101" s="44"/>
      <c r="K101" s="47"/>
      <c r="L101" s="44"/>
      <c r="M101" s="47"/>
      <c r="N101" s="44"/>
      <c r="O101" s="47"/>
    </row>
    <row r="102" spans="1:15" s="48" customFormat="1" ht="11.25">
      <c r="A102" s="43">
        <v>96</v>
      </c>
      <c r="B102" s="44"/>
      <c r="C102" s="45"/>
      <c r="D102" s="44"/>
      <c r="E102" s="46"/>
      <c r="F102" s="44"/>
      <c r="G102" s="46"/>
      <c r="H102" s="77"/>
      <c r="I102" s="100"/>
      <c r="J102" s="44"/>
      <c r="K102" s="47"/>
      <c r="L102" s="44"/>
      <c r="M102" s="47"/>
      <c r="N102" s="44"/>
      <c r="O102" s="47"/>
    </row>
    <row r="103" spans="1:15" s="48" customFormat="1" ht="11.25">
      <c r="A103" s="43">
        <v>97</v>
      </c>
      <c r="B103" s="44"/>
      <c r="C103" s="45"/>
      <c r="D103" s="44"/>
      <c r="E103" s="46"/>
      <c r="F103" s="44"/>
      <c r="G103" s="46"/>
      <c r="H103" s="77"/>
      <c r="I103" s="100"/>
      <c r="J103" s="44"/>
      <c r="K103" s="47"/>
      <c r="L103" s="44"/>
      <c r="M103" s="47"/>
      <c r="N103" s="44"/>
      <c r="O103" s="47"/>
    </row>
    <row r="104" spans="1:15" s="48" customFormat="1" ht="11.25">
      <c r="A104" s="43">
        <v>98</v>
      </c>
      <c r="B104" s="44"/>
      <c r="C104" s="45"/>
      <c r="D104" s="44"/>
      <c r="E104" s="46"/>
      <c r="F104" s="44"/>
      <c r="G104" s="46"/>
      <c r="H104" s="77"/>
      <c r="I104" s="100"/>
      <c r="J104" s="44"/>
      <c r="K104" s="47"/>
      <c r="L104" s="44"/>
      <c r="M104" s="47"/>
      <c r="N104" s="44"/>
      <c r="O104" s="47"/>
    </row>
    <row r="105" spans="1:15" s="48" customFormat="1" ht="11.25">
      <c r="A105" s="43">
        <v>99</v>
      </c>
      <c r="B105" s="44"/>
      <c r="C105" s="45"/>
      <c r="D105" s="44"/>
      <c r="E105" s="46"/>
      <c r="F105" s="44"/>
      <c r="G105" s="46"/>
      <c r="H105" s="77"/>
      <c r="I105" s="100"/>
      <c r="J105" s="44"/>
      <c r="K105" s="47"/>
      <c r="L105" s="44"/>
      <c r="M105" s="47"/>
      <c r="N105" s="44"/>
      <c r="O105" s="47"/>
    </row>
    <row r="106" spans="1:15" s="48" customFormat="1" ht="11.25">
      <c r="A106" s="43">
        <v>100</v>
      </c>
      <c r="B106" s="44"/>
      <c r="C106" s="45"/>
      <c r="D106" s="44"/>
      <c r="E106" s="46"/>
      <c r="F106" s="44"/>
      <c r="G106" s="46"/>
      <c r="H106" s="77"/>
      <c r="I106" s="100"/>
      <c r="J106" s="44"/>
      <c r="K106" s="47"/>
      <c r="L106" s="44"/>
      <c r="M106" s="47"/>
      <c r="N106" s="44"/>
      <c r="O106" s="47"/>
    </row>
    <row r="107" spans="1:15" s="48" customFormat="1" ht="11.25">
      <c r="A107" s="43">
        <v>101</v>
      </c>
      <c r="B107" s="44"/>
      <c r="C107" s="45"/>
      <c r="D107" s="44"/>
      <c r="E107" s="46"/>
      <c r="F107" s="44"/>
      <c r="G107" s="46"/>
      <c r="H107" s="77"/>
      <c r="I107" s="100"/>
      <c r="J107" s="44"/>
      <c r="K107" s="47"/>
      <c r="L107" s="44"/>
      <c r="M107" s="47"/>
      <c r="N107" s="44"/>
      <c r="O107" s="47"/>
    </row>
    <row r="108" spans="1:15" s="48" customFormat="1" ht="11.25">
      <c r="A108" s="43">
        <v>102</v>
      </c>
      <c r="B108" s="44"/>
      <c r="C108" s="45"/>
      <c r="D108" s="44"/>
      <c r="E108" s="46"/>
      <c r="F108" s="44"/>
      <c r="G108" s="46"/>
      <c r="H108" s="77"/>
      <c r="I108" s="100"/>
      <c r="J108" s="44"/>
      <c r="K108" s="47"/>
      <c r="L108" s="44"/>
      <c r="M108" s="47"/>
      <c r="N108" s="44"/>
      <c r="O108" s="47"/>
    </row>
    <row r="109" spans="1:15" s="48" customFormat="1" ht="11.25">
      <c r="A109" s="43">
        <v>103</v>
      </c>
      <c r="B109" s="44"/>
      <c r="C109" s="45"/>
      <c r="D109" s="44"/>
      <c r="E109" s="46"/>
      <c r="F109" s="44"/>
      <c r="G109" s="46"/>
      <c r="H109" s="77"/>
      <c r="I109" s="100"/>
      <c r="J109" s="44"/>
      <c r="K109" s="47"/>
      <c r="L109" s="44"/>
      <c r="M109" s="47"/>
      <c r="N109" s="44"/>
      <c r="O109" s="47"/>
    </row>
    <row r="110" spans="1:15" s="48" customFormat="1" ht="11.25">
      <c r="A110" s="43">
        <v>104</v>
      </c>
      <c r="B110" s="44"/>
      <c r="C110" s="45"/>
      <c r="D110" s="44"/>
      <c r="E110" s="46"/>
      <c r="F110" s="44"/>
      <c r="G110" s="46"/>
      <c r="H110" s="77"/>
      <c r="I110" s="100"/>
      <c r="J110" s="44"/>
      <c r="K110" s="47"/>
      <c r="L110" s="44"/>
      <c r="M110" s="47"/>
      <c r="N110" s="44"/>
      <c r="O110" s="47"/>
    </row>
    <row r="111" spans="1:15" s="48" customFormat="1" ht="11.25">
      <c r="A111" s="43">
        <v>105</v>
      </c>
      <c r="B111" s="44"/>
      <c r="C111" s="45"/>
      <c r="D111" s="44"/>
      <c r="E111" s="46"/>
      <c r="F111" s="44"/>
      <c r="G111" s="46"/>
      <c r="H111" s="77"/>
      <c r="I111" s="100"/>
      <c r="J111" s="44"/>
      <c r="K111" s="47"/>
      <c r="L111" s="44"/>
      <c r="M111" s="47"/>
      <c r="N111" s="44"/>
      <c r="O111" s="47"/>
    </row>
    <row r="112" spans="1:15" s="48" customFormat="1" ht="11.25">
      <c r="A112" s="43">
        <v>106</v>
      </c>
      <c r="B112" s="44"/>
      <c r="C112" s="45"/>
      <c r="D112" s="44"/>
      <c r="E112" s="46"/>
      <c r="F112" s="44"/>
      <c r="G112" s="46"/>
      <c r="H112" s="77"/>
      <c r="I112" s="100"/>
      <c r="J112" s="44"/>
      <c r="K112" s="47"/>
      <c r="L112" s="44"/>
      <c r="M112" s="47"/>
      <c r="N112" s="44"/>
      <c r="O112" s="47"/>
    </row>
    <row r="113" spans="1:15" s="48" customFormat="1" ht="11.25">
      <c r="A113" s="43">
        <v>107</v>
      </c>
      <c r="B113" s="44"/>
      <c r="C113" s="45"/>
      <c r="D113" s="44"/>
      <c r="E113" s="46"/>
      <c r="F113" s="44"/>
      <c r="G113" s="46"/>
      <c r="H113" s="77"/>
      <c r="I113" s="100"/>
      <c r="J113" s="44"/>
      <c r="K113" s="47"/>
      <c r="L113" s="44"/>
      <c r="M113" s="47"/>
      <c r="N113" s="44"/>
      <c r="O113" s="47"/>
    </row>
    <row r="114" spans="1:15" s="48" customFormat="1" ht="11.25">
      <c r="A114" s="43">
        <v>108</v>
      </c>
      <c r="B114" s="44"/>
      <c r="C114" s="45"/>
      <c r="D114" s="44"/>
      <c r="E114" s="46"/>
      <c r="F114" s="44"/>
      <c r="G114" s="46"/>
      <c r="H114" s="77"/>
      <c r="I114" s="100"/>
      <c r="J114" s="44"/>
      <c r="K114" s="47"/>
      <c r="L114" s="44"/>
      <c r="M114" s="47"/>
      <c r="N114" s="44"/>
      <c r="O114" s="47"/>
    </row>
    <row r="115" spans="1:15" s="48" customFormat="1" ht="11.25">
      <c r="A115" s="43">
        <v>109</v>
      </c>
      <c r="B115" s="44"/>
      <c r="C115" s="45"/>
      <c r="D115" s="44"/>
      <c r="E115" s="46"/>
      <c r="F115" s="44"/>
      <c r="G115" s="46"/>
      <c r="H115" s="77"/>
      <c r="I115" s="100"/>
      <c r="J115" s="44"/>
      <c r="K115" s="47"/>
      <c r="L115" s="44"/>
      <c r="M115" s="47"/>
      <c r="N115" s="44"/>
      <c r="O115" s="47"/>
    </row>
    <row r="116" spans="1:15" s="48" customFormat="1" ht="11.25">
      <c r="A116" s="43">
        <v>110</v>
      </c>
      <c r="B116" s="44"/>
      <c r="C116" s="45"/>
      <c r="D116" s="44"/>
      <c r="E116" s="46"/>
      <c r="F116" s="44"/>
      <c r="G116" s="46"/>
      <c r="H116" s="77"/>
      <c r="I116" s="84"/>
      <c r="J116" s="44"/>
      <c r="K116" s="47"/>
      <c r="L116" s="44"/>
      <c r="M116" s="47"/>
      <c r="N116" s="44"/>
      <c r="O116" s="47"/>
    </row>
    <row r="117" spans="3:15" ht="11.25">
      <c r="C117" s="95"/>
      <c r="I117" s="96"/>
      <c r="O117" s="97"/>
    </row>
    <row r="118" ht="11.25">
      <c r="I118" s="76"/>
    </row>
    <row r="119" ht="11.25">
      <c r="I119" s="76"/>
    </row>
    <row r="120" ht="11.25">
      <c r="I120" s="76"/>
    </row>
    <row r="121" ht="11.25">
      <c r="I121" s="76"/>
    </row>
    <row r="122" ht="11.25">
      <c r="I122" s="76"/>
    </row>
    <row r="123" ht="11.25">
      <c r="I123" s="76"/>
    </row>
    <row r="124" ht="11.25">
      <c r="I124" s="76"/>
    </row>
    <row r="125" ht="11.25">
      <c r="I125" s="76"/>
    </row>
    <row r="126" ht="11.25">
      <c r="I126" s="76"/>
    </row>
    <row r="127" ht="11.25">
      <c r="I127" s="76"/>
    </row>
    <row r="128" ht="11.25">
      <c r="I128" s="76"/>
    </row>
    <row r="129" ht="11.25">
      <c r="I129" s="76"/>
    </row>
    <row r="130" ht="11.25">
      <c r="I130" s="76"/>
    </row>
    <row r="131" ht="11.25">
      <c r="I131" s="76"/>
    </row>
    <row r="132" ht="11.25">
      <c r="I132" s="76"/>
    </row>
    <row r="133" ht="11.25">
      <c r="I133" s="76"/>
    </row>
    <row r="134" ht="11.25">
      <c r="I134" s="76"/>
    </row>
    <row r="135" ht="11.25">
      <c r="I135" s="76"/>
    </row>
    <row r="136" ht="11.25">
      <c r="I136" s="76"/>
    </row>
    <row r="137" ht="11.25">
      <c r="I137" s="76"/>
    </row>
    <row r="138" ht="11.25">
      <c r="I138" s="76"/>
    </row>
    <row r="139" ht="11.25">
      <c r="I139" s="76"/>
    </row>
    <row r="140" ht="11.25">
      <c r="I140" s="76"/>
    </row>
    <row r="141" ht="11.25">
      <c r="I141" s="76"/>
    </row>
    <row r="142" ht="11.25">
      <c r="I142" s="76"/>
    </row>
    <row r="143" ht="11.25">
      <c r="I143" s="76"/>
    </row>
    <row r="144" ht="11.25">
      <c r="I144" s="76"/>
    </row>
    <row r="145" ht="11.25">
      <c r="I145" s="76"/>
    </row>
    <row r="146" ht="11.25">
      <c r="I146" s="76"/>
    </row>
    <row r="147" ht="11.25">
      <c r="I147" s="76"/>
    </row>
    <row r="148" ht="11.25">
      <c r="I148" s="76"/>
    </row>
    <row r="149" ht="11.25">
      <c r="I149" s="76"/>
    </row>
    <row r="150" ht="11.25">
      <c r="I150" s="76"/>
    </row>
    <row r="151" ht="11.25">
      <c r="I151" s="76"/>
    </row>
    <row r="152" ht="11.25">
      <c r="I152" s="76"/>
    </row>
    <row r="153" ht="11.25">
      <c r="I153" s="76"/>
    </row>
    <row r="154" ht="11.25">
      <c r="I154" s="76"/>
    </row>
    <row r="155" ht="11.25">
      <c r="I155" s="76"/>
    </row>
    <row r="156" ht="11.25">
      <c r="I156" s="76"/>
    </row>
    <row r="157" ht="11.25">
      <c r="I157" s="76"/>
    </row>
    <row r="158" ht="11.25">
      <c r="I158" s="76"/>
    </row>
    <row r="159" ht="11.25">
      <c r="I159" s="76"/>
    </row>
    <row r="160" ht="11.25">
      <c r="I160" s="76"/>
    </row>
    <row r="161" ht="11.25">
      <c r="I161" s="76"/>
    </row>
    <row r="162" ht="11.25">
      <c r="I162" s="76"/>
    </row>
    <row r="163" ht="11.25">
      <c r="I163" s="76"/>
    </row>
    <row r="164" ht="11.25">
      <c r="I164" s="76"/>
    </row>
    <row r="165" ht="11.25">
      <c r="I165" s="76"/>
    </row>
    <row r="166" ht="11.25">
      <c r="I166" s="76"/>
    </row>
    <row r="167" ht="11.25">
      <c r="I167" s="76"/>
    </row>
    <row r="168" ht="11.25">
      <c r="I168" s="76"/>
    </row>
  </sheetData>
  <sheetProtection/>
  <conditionalFormatting sqref="J7:N116 B7:H116 J2">
    <cfRule type="cellIs" priority="1" dxfId="14" operator="equal" stopIfTrue="1">
      <formula>$J$2</formula>
    </cfRule>
  </conditionalFormatting>
  <conditionalFormatting sqref="I7:I116">
    <cfRule type="cellIs" priority="2" dxfId="14" operator="equal" stopIfTrue="1">
      <formula>$J$2</formula>
    </cfRule>
    <cfRule type="cellIs" priority="3" dxfId="13" operator="lessThan" stopIfTrue="1">
      <formula>$M$4</formula>
    </cfRule>
  </conditionalFormatting>
  <conditionalFormatting sqref="O7:O116">
    <cfRule type="cellIs" priority="4" dxfId="14" operator="equal" stopIfTrue="1">
      <formula>$J$2</formula>
    </cfRule>
    <cfRule type="cellIs" priority="5" dxfId="13" operator="lessThan" stopIfTrue="1">
      <formula>0</formula>
    </cfRule>
  </conditionalFormatting>
  <printOptions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6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Taku</dc:creator>
  <cp:keywords/>
  <dc:description/>
  <cp:lastModifiedBy>TAKU</cp:lastModifiedBy>
  <dcterms:created xsi:type="dcterms:W3CDTF">2019-01-10T10:26:44Z</dcterms:created>
  <dcterms:modified xsi:type="dcterms:W3CDTF">2021-12-13T10:48:53Z</dcterms:modified>
  <cp:category/>
  <cp:version/>
  <cp:contentType/>
  <cp:contentStatus/>
</cp:coreProperties>
</file>